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aul\Desktop\"/>
    </mc:Choice>
  </mc:AlternateContent>
  <xr:revisionPtr revIDLastSave="0" documentId="13_ncr:1_{86C7DD67-F280-4DBF-AEB8-11269DA539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. CIENCIAS EXPERIMENTALES" sheetId="4" r:id="rId1"/>
    <sheet name="B. CIENCIAS HUMANAS Y SOCIALES" sheetId="2" r:id="rId2"/>
    <sheet name="C. CIENCIAS HUMANAS Y SOCIA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6" i="2"/>
  <c r="D318" i="4"/>
  <c r="A318" i="4"/>
  <c r="D317" i="4"/>
  <c r="A317" i="4"/>
  <c r="D316" i="4"/>
  <c r="A316" i="4"/>
  <c r="D315" i="4"/>
  <c r="A315" i="4"/>
  <c r="D314" i="4"/>
  <c r="A314" i="4"/>
  <c r="D313" i="4"/>
  <c r="F309" i="4" s="1"/>
  <c r="A313" i="4"/>
  <c r="C306" i="4"/>
  <c r="A306" i="4"/>
  <c r="C305" i="4"/>
  <c r="A305" i="4"/>
  <c r="C304" i="4"/>
  <c r="A304" i="4"/>
  <c r="C303" i="4"/>
  <c r="A303" i="4"/>
  <c r="C302" i="4"/>
  <c r="A302" i="4"/>
  <c r="C301" i="4"/>
  <c r="A301" i="4"/>
  <c r="C300" i="4"/>
  <c r="A300" i="4"/>
  <c r="C299" i="4"/>
  <c r="A299" i="4"/>
  <c r="C298" i="4"/>
  <c r="A298" i="4"/>
  <c r="C297" i="4"/>
  <c r="A297" i="4"/>
  <c r="C296" i="4"/>
  <c r="A296" i="4"/>
  <c r="C295" i="4"/>
  <c r="A295" i="4"/>
  <c r="C294" i="4"/>
  <c r="A294" i="4"/>
  <c r="C293" i="4"/>
  <c r="A293" i="4"/>
  <c r="G286" i="4"/>
  <c r="D286" i="4"/>
  <c r="A286" i="4"/>
  <c r="G285" i="4"/>
  <c r="D285" i="4" s="1"/>
  <c r="A285" i="4"/>
  <c r="G284" i="4"/>
  <c r="D284" i="4" s="1"/>
  <c r="A284" i="4"/>
  <c r="G283" i="4"/>
  <c r="D283" i="4" s="1"/>
  <c r="A283" i="4"/>
  <c r="G282" i="4"/>
  <c r="D282" i="4" s="1"/>
  <c r="A282" i="4"/>
  <c r="I275" i="4"/>
  <c r="H275" i="4"/>
  <c r="A275" i="4"/>
  <c r="I274" i="4"/>
  <c r="H274" i="4"/>
  <c r="D274" i="4" s="1"/>
  <c r="A274" i="4"/>
  <c r="I273" i="4"/>
  <c r="H273" i="4"/>
  <c r="A273" i="4"/>
  <c r="I272" i="4"/>
  <c r="H272" i="4"/>
  <c r="A272" i="4"/>
  <c r="I271" i="4"/>
  <c r="H271" i="4"/>
  <c r="D271" i="4" s="1"/>
  <c r="A271" i="4"/>
  <c r="I270" i="4"/>
  <c r="H270" i="4"/>
  <c r="D270" i="4" s="1"/>
  <c r="A270" i="4"/>
  <c r="I269" i="4"/>
  <c r="H269" i="4"/>
  <c r="A269" i="4"/>
  <c r="I268" i="4"/>
  <c r="H268" i="4"/>
  <c r="A268" i="4"/>
  <c r="I267" i="4"/>
  <c r="H267" i="4"/>
  <c r="A267" i="4"/>
  <c r="I266" i="4"/>
  <c r="H266" i="4"/>
  <c r="D266" i="4" s="1"/>
  <c r="A266" i="4"/>
  <c r="D260" i="4"/>
  <c r="A260" i="4"/>
  <c r="D259" i="4"/>
  <c r="A259" i="4"/>
  <c r="D258" i="4"/>
  <c r="A258" i="4"/>
  <c r="D257" i="4"/>
  <c r="A257" i="4"/>
  <c r="D256" i="4"/>
  <c r="A256" i="4"/>
  <c r="D255" i="4"/>
  <c r="F251" i="4" s="1"/>
  <c r="A255" i="4"/>
  <c r="K249" i="4"/>
  <c r="J249" i="4"/>
  <c r="I249" i="4"/>
  <c r="E249" i="4" s="1"/>
  <c r="A249" i="4"/>
  <c r="K248" i="4"/>
  <c r="J248" i="4"/>
  <c r="I248" i="4"/>
  <c r="A248" i="4"/>
  <c r="K247" i="4"/>
  <c r="J247" i="4"/>
  <c r="I247" i="4"/>
  <c r="A247" i="4"/>
  <c r="K246" i="4"/>
  <c r="J246" i="4"/>
  <c r="I246" i="4"/>
  <c r="A246" i="4"/>
  <c r="K245" i="4"/>
  <c r="J245" i="4"/>
  <c r="I245" i="4"/>
  <c r="A245" i="4"/>
  <c r="K244" i="4"/>
  <c r="J244" i="4"/>
  <c r="I244" i="4"/>
  <c r="A244" i="4"/>
  <c r="K243" i="4"/>
  <c r="E243" i="4" s="1"/>
  <c r="J243" i="4"/>
  <c r="I243" i="4"/>
  <c r="A243" i="4"/>
  <c r="K242" i="4"/>
  <c r="E242" i="4" s="1"/>
  <c r="J242" i="4"/>
  <c r="I242" i="4"/>
  <c r="A242" i="4"/>
  <c r="K241" i="4"/>
  <c r="E241" i="4" s="1"/>
  <c r="J241" i="4"/>
  <c r="I241" i="4"/>
  <c r="A241" i="4"/>
  <c r="K240" i="4"/>
  <c r="J240" i="4"/>
  <c r="I240" i="4"/>
  <c r="A240" i="4"/>
  <c r="K239" i="4"/>
  <c r="E239" i="4" s="1"/>
  <c r="J239" i="4"/>
  <c r="I239" i="4"/>
  <c r="A239" i="4"/>
  <c r="K238" i="4"/>
  <c r="E238" i="4" s="1"/>
  <c r="J238" i="4"/>
  <c r="I238" i="4"/>
  <c r="A238" i="4"/>
  <c r="K237" i="4"/>
  <c r="E237" i="4" s="1"/>
  <c r="J237" i="4"/>
  <c r="I237" i="4"/>
  <c r="A237" i="4"/>
  <c r="K236" i="4"/>
  <c r="J236" i="4"/>
  <c r="I236" i="4"/>
  <c r="A236" i="4"/>
  <c r="K235" i="4"/>
  <c r="J235" i="4"/>
  <c r="I235" i="4"/>
  <c r="A235" i="4"/>
  <c r="K234" i="4"/>
  <c r="J234" i="4"/>
  <c r="I234" i="4"/>
  <c r="A234" i="4"/>
  <c r="K233" i="4"/>
  <c r="E233" i="4" s="1"/>
  <c r="J233" i="4"/>
  <c r="I233" i="4"/>
  <c r="A233" i="4"/>
  <c r="K232" i="4"/>
  <c r="J232" i="4"/>
  <c r="I232" i="4"/>
  <c r="A232" i="4"/>
  <c r="K225" i="4"/>
  <c r="J225" i="4"/>
  <c r="I225" i="4"/>
  <c r="H225" i="4"/>
  <c r="A225" i="4"/>
  <c r="K224" i="4"/>
  <c r="J224" i="4"/>
  <c r="I224" i="4"/>
  <c r="H224" i="4"/>
  <c r="A224" i="4"/>
  <c r="K223" i="4"/>
  <c r="J223" i="4"/>
  <c r="I223" i="4"/>
  <c r="H223" i="4"/>
  <c r="F223" i="4" s="1"/>
  <c r="A223" i="4"/>
  <c r="K222" i="4"/>
  <c r="J222" i="4"/>
  <c r="I222" i="4"/>
  <c r="H222" i="4"/>
  <c r="A222" i="4"/>
  <c r="K221" i="4"/>
  <c r="J221" i="4"/>
  <c r="I221" i="4"/>
  <c r="H221" i="4"/>
  <c r="F221" i="4" s="1"/>
  <c r="A221" i="4"/>
  <c r="K220" i="4"/>
  <c r="J220" i="4"/>
  <c r="I220" i="4"/>
  <c r="H220" i="4"/>
  <c r="A220" i="4"/>
  <c r="K219" i="4"/>
  <c r="J219" i="4"/>
  <c r="I219" i="4"/>
  <c r="H219" i="4"/>
  <c r="A219" i="4"/>
  <c r="K218" i="4"/>
  <c r="J218" i="4"/>
  <c r="I218" i="4"/>
  <c r="H218" i="4"/>
  <c r="A218" i="4"/>
  <c r="K217" i="4"/>
  <c r="J217" i="4"/>
  <c r="I217" i="4"/>
  <c r="F217" i="4" s="1"/>
  <c r="H217" i="4"/>
  <c r="A217" i="4"/>
  <c r="K216" i="4"/>
  <c r="J216" i="4"/>
  <c r="I216" i="4"/>
  <c r="H216" i="4"/>
  <c r="A216" i="4"/>
  <c r="K215" i="4"/>
  <c r="J215" i="4"/>
  <c r="I215" i="4"/>
  <c r="H215" i="4"/>
  <c r="A215" i="4"/>
  <c r="K214" i="4"/>
  <c r="J214" i="4"/>
  <c r="I214" i="4"/>
  <c r="H214" i="4"/>
  <c r="A214" i="4"/>
  <c r="K213" i="4"/>
  <c r="J213" i="4"/>
  <c r="I213" i="4"/>
  <c r="H213" i="4"/>
  <c r="A213" i="4"/>
  <c r="K212" i="4"/>
  <c r="J212" i="4"/>
  <c r="I212" i="4"/>
  <c r="H212" i="4"/>
  <c r="A212" i="4"/>
  <c r="K211" i="4"/>
  <c r="J211" i="4"/>
  <c r="I211" i="4"/>
  <c r="H211" i="4"/>
  <c r="A211" i="4"/>
  <c r="K210" i="4"/>
  <c r="J210" i="4"/>
  <c r="I210" i="4"/>
  <c r="H210" i="4"/>
  <c r="A210" i="4"/>
  <c r="K209" i="4"/>
  <c r="J209" i="4"/>
  <c r="I209" i="4"/>
  <c r="F209" i="4" s="1"/>
  <c r="H209" i="4"/>
  <c r="A209" i="4"/>
  <c r="K208" i="4"/>
  <c r="J208" i="4"/>
  <c r="I208" i="4"/>
  <c r="H208" i="4"/>
  <c r="A208" i="4"/>
  <c r="K207" i="4"/>
  <c r="J207" i="4"/>
  <c r="I207" i="4"/>
  <c r="H207" i="4"/>
  <c r="F207" i="4" s="1"/>
  <c r="A207" i="4"/>
  <c r="K206" i="4"/>
  <c r="J206" i="4"/>
  <c r="I206" i="4"/>
  <c r="H206" i="4"/>
  <c r="A206" i="4"/>
  <c r="K205" i="4"/>
  <c r="F205" i="4" s="1"/>
  <c r="J205" i="4"/>
  <c r="I205" i="4"/>
  <c r="H205" i="4"/>
  <c r="A205" i="4"/>
  <c r="K204" i="4"/>
  <c r="J204" i="4"/>
  <c r="I204" i="4"/>
  <c r="H204" i="4"/>
  <c r="A204" i="4"/>
  <c r="K203" i="4"/>
  <c r="J203" i="4"/>
  <c r="I203" i="4"/>
  <c r="H203" i="4"/>
  <c r="A203" i="4"/>
  <c r="K202" i="4"/>
  <c r="J202" i="4"/>
  <c r="I202" i="4"/>
  <c r="H202" i="4"/>
  <c r="A202" i="4"/>
  <c r="K201" i="4"/>
  <c r="J201" i="4"/>
  <c r="I201" i="4"/>
  <c r="H201" i="4"/>
  <c r="F201" i="4"/>
  <c r="A201" i="4"/>
  <c r="K200" i="4"/>
  <c r="J200" i="4"/>
  <c r="I200" i="4"/>
  <c r="H200" i="4"/>
  <c r="A200" i="4"/>
  <c r="K199" i="4"/>
  <c r="J199" i="4"/>
  <c r="I199" i="4"/>
  <c r="H199" i="4"/>
  <c r="F199" i="4" s="1"/>
  <c r="A199" i="4"/>
  <c r="K198" i="4"/>
  <c r="J198" i="4"/>
  <c r="I198" i="4"/>
  <c r="H198" i="4"/>
  <c r="A198" i="4"/>
  <c r="K197" i="4"/>
  <c r="J197" i="4"/>
  <c r="I197" i="4"/>
  <c r="H197" i="4"/>
  <c r="A197" i="4"/>
  <c r="L191" i="4"/>
  <c r="F191" i="4"/>
  <c r="A191" i="4"/>
  <c r="L190" i="4"/>
  <c r="F190" i="4" s="1"/>
  <c r="A190" i="4"/>
  <c r="L189" i="4"/>
  <c r="F189" i="4" s="1"/>
  <c r="A189" i="4"/>
  <c r="L188" i="4"/>
  <c r="F188" i="4" s="1"/>
  <c r="A188" i="4"/>
  <c r="L187" i="4"/>
  <c r="F187" i="4" s="1"/>
  <c r="A187" i="4"/>
  <c r="L186" i="4"/>
  <c r="F186" i="4" s="1"/>
  <c r="A186" i="4"/>
  <c r="L185" i="4"/>
  <c r="F185" i="4" s="1"/>
  <c r="A185" i="4"/>
  <c r="L184" i="4"/>
  <c r="F184" i="4" s="1"/>
  <c r="A184" i="4"/>
  <c r="L183" i="4"/>
  <c r="F183" i="4" s="1"/>
  <c r="A183" i="4"/>
  <c r="L182" i="4"/>
  <c r="F182" i="4" s="1"/>
  <c r="A182" i="4"/>
  <c r="L181" i="4"/>
  <c r="F181" i="4" s="1"/>
  <c r="A181" i="4"/>
  <c r="L180" i="4"/>
  <c r="F180" i="4" s="1"/>
  <c r="A180" i="4"/>
  <c r="L179" i="4"/>
  <c r="F179" i="4"/>
  <c r="A179" i="4"/>
  <c r="L178" i="4"/>
  <c r="F178" i="4" s="1"/>
  <c r="A178" i="4"/>
  <c r="L177" i="4"/>
  <c r="F177" i="4" s="1"/>
  <c r="A177" i="4"/>
  <c r="L176" i="4"/>
  <c r="F176" i="4" s="1"/>
  <c r="A176" i="4"/>
  <c r="L175" i="4"/>
  <c r="F175" i="4" s="1"/>
  <c r="A175" i="4"/>
  <c r="L174" i="4"/>
  <c r="F174" i="4" s="1"/>
  <c r="A174" i="4"/>
  <c r="L173" i="4"/>
  <c r="F173" i="4" s="1"/>
  <c r="A173" i="4"/>
  <c r="L172" i="4"/>
  <c r="F172" i="4" s="1"/>
  <c r="A172" i="4"/>
  <c r="L171" i="4"/>
  <c r="F171" i="4"/>
  <c r="A171" i="4"/>
  <c r="L164" i="4"/>
  <c r="K164" i="4"/>
  <c r="A164" i="4"/>
  <c r="L163" i="4"/>
  <c r="K163" i="4"/>
  <c r="A163" i="4"/>
  <c r="L162" i="4"/>
  <c r="K162" i="4"/>
  <c r="A162" i="4"/>
  <c r="L161" i="4"/>
  <c r="K161" i="4"/>
  <c r="D161" i="4" s="1"/>
  <c r="A161" i="4"/>
  <c r="L160" i="4"/>
  <c r="K160" i="4"/>
  <c r="A160" i="4"/>
  <c r="L159" i="4"/>
  <c r="K159" i="4"/>
  <c r="A159" i="4"/>
  <c r="L158" i="4"/>
  <c r="K158" i="4"/>
  <c r="D158" i="4" s="1"/>
  <c r="A158" i="4"/>
  <c r="L157" i="4"/>
  <c r="K157" i="4"/>
  <c r="D157" i="4" s="1"/>
  <c r="A157" i="4"/>
  <c r="L156" i="4"/>
  <c r="K156" i="4"/>
  <c r="A156" i="4"/>
  <c r="L155" i="4"/>
  <c r="K155" i="4"/>
  <c r="A155" i="4"/>
  <c r="L154" i="4"/>
  <c r="K154" i="4"/>
  <c r="A154" i="4"/>
  <c r="L153" i="4"/>
  <c r="K153" i="4"/>
  <c r="D153" i="4" s="1"/>
  <c r="A153" i="4"/>
  <c r="L152" i="4"/>
  <c r="K152" i="4"/>
  <c r="A152" i="4"/>
  <c r="L151" i="4"/>
  <c r="K151" i="4"/>
  <c r="A151" i="4"/>
  <c r="L150" i="4"/>
  <c r="K150" i="4"/>
  <c r="D150" i="4" s="1"/>
  <c r="A150" i="4"/>
  <c r="L149" i="4"/>
  <c r="K149" i="4"/>
  <c r="D149" i="4" s="1"/>
  <c r="A149" i="4"/>
  <c r="L148" i="4"/>
  <c r="K148" i="4"/>
  <c r="A148" i="4"/>
  <c r="L147" i="4"/>
  <c r="K147" i="4"/>
  <c r="A147" i="4"/>
  <c r="L146" i="4"/>
  <c r="K146" i="4"/>
  <c r="A146" i="4"/>
  <c r="L145" i="4"/>
  <c r="K145" i="4"/>
  <c r="D145" i="4" s="1"/>
  <c r="A145" i="4"/>
  <c r="L144" i="4"/>
  <c r="K144" i="4"/>
  <c r="A144" i="4"/>
  <c r="L143" i="4"/>
  <c r="K143" i="4"/>
  <c r="A143" i="4"/>
  <c r="L142" i="4"/>
  <c r="K142" i="4"/>
  <c r="D142" i="4" s="1"/>
  <c r="A142" i="4"/>
  <c r="L141" i="4"/>
  <c r="K141" i="4"/>
  <c r="D141" i="4" s="1"/>
  <c r="A141" i="4"/>
  <c r="L140" i="4"/>
  <c r="K140" i="4"/>
  <c r="A140" i="4"/>
  <c r="L133" i="4"/>
  <c r="K133" i="4"/>
  <c r="J133" i="4"/>
  <c r="A133" i="4"/>
  <c r="L132" i="4"/>
  <c r="K132" i="4"/>
  <c r="J132" i="4"/>
  <c r="A132" i="4"/>
  <c r="L131" i="4"/>
  <c r="K131" i="4"/>
  <c r="J131" i="4"/>
  <c r="A131" i="4"/>
  <c r="L130" i="4"/>
  <c r="K130" i="4"/>
  <c r="J130" i="4"/>
  <c r="A130" i="4"/>
  <c r="L129" i="4"/>
  <c r="E129" i="4" s="1"/>
  <c r="K129" i="4"/>
  <c r="J129" i="4"/>
  <c r="A129" i="4"/>
  <c r="L128" i="4"/>
  <c r="E128" i="4" s="1"/>
  <c r="K128" i="4"/>
  <c r="J128" i="4"/>
  <c r="A128" i="4"/>
  <c r="L127" i="4"/>
  <c r="K127" i="4"/>
  <c r="J127" i="4"/>
  <c r="A127" i="4"/>
  <c r="L126" i="4"/>
  <c r="K126" i="4"/>
  <c r="J126" i="4"/>
  <c r="A126" i="4"/>
  <c r="L125" i="4"/>
  <c r="K125" i="4"/>
  <c r="J125" i="4"/>
  <c r="A125" i="4"/>
  <c r="L124" i="4"/>
  <c r="K124" i="4"/>
  <c r="E124" i="4" s="1"/>
  <c r="J124" i="4"/>
  <c r="A124" i="4"/>
  <c r="L123" i="4"/>
  <c r="K123" i="4"/>
  <c r="J123" i="4"/>
  <c r="E123" i="4" s="1"/>
  <c r="A123" i="4"/>
  <c r="L122" i="4"/>
  <c r="K122" i="4"/>
  <c r="J122" i="4"/>
  <c r="A122" i="4"/>
  <c r="L121" i="4"/>
  <c r="K121" i="4"/>
  <c r="J121" i="4"/>
  <c r="A121" i="4"/>
  <c r="L120" i="4"/>
  <c r="K120" i="4"/>
  <c r="J120" i="4"/>
  <c r="A120" i="4"/>
  <c r="L119" i="4"/>
  <c r="K119" i="4"/>
  <c r="J119" i="4"/>
  <c r="A119" i="4"/>
  <c r="L118" i="4"/>
  <c r="K118" i="4"/>
  <c r="J118" i="4"/>
  <c r="A118" i="4"/>
  <c r="L117" i="4"/>
  <c r="K117" i="4"/>
  <c r="J117" i="4"/>
  <c r="A117" i="4"/>
  <c r="L116" i="4"/>
  <c r="K116" i="4"/>
  <c r="J116" i="4"/>
  <c r="A116" i="4"/>
  <c r="L115" i="4"/>
  <c r="K115" i="4"/>
  <c r="J115" i="4"/>
  <c r="A115" i="4"/>
  <c r="L114" i="4"/>
  <c r="K114" i="4"/>
  <c r="J114" i="4"/>
  <c r="A114" i="4"/>
  <c r="L113" i="4"/>
  <c r="K113" i="4"/>
  <c r="J113" i="4"/>
  <c r="A113" i="4"/>
  <c r="L112" i="4"/>
  <c r="E112" i="4" s="1"/>
  <c r="K112" i="4"/>
  <c r="J112" i="4"/>
  <c r="A112" i="4"/>
  <c r="L111" i="4"/>
  <c r="K111" i="4"/>
  <c r="J111" i="4"/>
  <c r="E111" i="4" s="1"/>
  <c r="A111" i="4"/>
  <c r="L110" i="4"/>
  <c r="K110" i="4"/>
  <c r="J110" i="4"/>
  <c r="A110" i="4"/>
  <c r="L97" i="4"/>
  <c r="K97" i="4"/>
  <c r="L96" i="4"/>
  <c r="K96" i="4"/>
  <c r="L95" i="4"/>
  <c r="K95" i="4"/>
  <c r="L94" i="4"/>
  <c r="K94" i="4"/>
  <c r="D94" i="4" s="1"/>
  <c r="L93" i="4"/>
  <c r="K93" i="4"/>
  <c r="L92" i="4"/>
  <c r="K92" i="4"/>
  <c r="L91" i="4"/>
  <c r="K91" i="4"/>
  <c r="L90" i="4"/>
  <c r="K90" i="4"/>
  <c r="D90" i="4" s="1"/>
  <c r="L89" i="4"/>
  <c r="K89" i="4"/>
  <c r="L88" i="4"/>
  <c r="K88" i="4"/>
  <c r="L87" i="4"/>
  <c r="K87" i="4"/>
  <c r="L86" i="4"/>
  <c r="K86" i="4"/>
  <c r="D86" i="4" s="1"/>
  <c r="L85" i="4"/>
  <c r="K85" i="4"/>
  <c r="L84" i="4"/>
  <c r="K84" i="4"/>
  <c r="L83" i="4"/>
  <c r="K83" i="4"/>
  <c r="L82" i="4"/>
  <c r="K82" i="4"/>
  <c r="D82" i="4" s="1"/>
  <c r="L81" i="4"/>
  <c r="K81" i="4"/>
  <c r="L80" i="4"/>
  <c r="K80" i="4"/>
  <c r="L79" i="4"/>
  <c r="K79" i="4"/>
  <c r="L78" i="4"/>
  <c r="K78" i="4"/>
  <c r="D78" i="4" s="1"/>
  <c r="L77" i="4"/>
  <c r="K77" i="4"/>
  <c r="L76" i="4"/>
  <c r="K76" i="4"/>
  <c r="D76" i="4" s="1"/>
  <c r="L75" i="4"/>
  <c r="K75" i="4"/>
  <c r="L74" i="4"/>
  <c r="K74" i="4"/>
  <c r="D74" i="4" s="1"/>
  <c r="L73" i="4"/>
  <c r="K73" i="4"/>
  <c r="L72" i="4"/>
  <c r="K72" i="4"/>
  <c r="D72" i="4" s="1"/>
  <c r="L71" i="4"/>
  <c r="K71" i="4"/>
  <c r="L70" i="4"/>
  <c r="K70" i="4"/>
  <c r="D70" i="4" s="1"/>
  <c r="L69" i="4"/>
  <c r="K69" i="4"/>
  <c r="L68" i="4"/>
  <c r="K68" i="4"/>
  <c r="D68" i="4" s="1"/>
  <c r="L67" i="4"/>
  <c r="K67" i="4"/>
  <c r="L66" i="4"/>
  <c r="K66" i="4"/>
  <c r="D66" i="4" s="1"/>
  <c r="L65" i="4"/>
  <c r="K65" i="4"/>
  <c r="L64" i="4"/>
  <c r="K64" i="4"/>
  <c r="D64" i="4" s="1"/>
  <c r="L63" i="4"/>
  <c r="K63" i="4"/>
  <c r="L62" i="4"/>
  <c r="K62" i="4"/>
  <c r="D62" i="4" s="1"/>
  <c r="L61" i="4"/>
  <c r="K61" i="4"/>
  <c r="L60" i="4"/>
  <c r="K60" i="4"/>
  <c r="D60" i="4" s="1"/>
  <c r="L59" i="4"/>
  <c r="K59" i="4"/>
  <c r="L58" i="4"/>
  <c r="K58" i="4"/>
  <c r="D58" i="4" s="1"/>
  <c r="L57" i="4"/>
  <c r="K57" i="4"/>
  <c r="L56" i="4"/>
  <c r="K56" i="4"/>
  <c r="D56" i="4" s="1"/>
  <c r="L55" i="4"/>
  <c r="K55" i="4"/>
  <c r="L54" i="4"/>
  <c r="K54" i="4"/>
  <c r="D54" i="4" s="1"/>
  <c r="L53" i="4"/>
  <c r="K53" i="4"/>
  <c r="L52" i="4"/>
  <c r="K52" i="4"/>
  <c r="D52" i="4" s="1"/>
  <c r="L51" i="4"/>
  <c r="K51" i="4"/>
  <c r="L50" i="4"/>
  <c r="K50" i="4"/>
  <c r="D50" i="4" s="1"/>
  <c r="L49" i="4"/>
  <c r="K49" i="4"/>
  <c r="L48" i="4"/>
  <c r="K48" i="4"/>
  <c r="D48" i="4" s="1"/>
  <c r="L47" i="4"/>
  <c r="K47" i="4"/>
  <c r="L46" i="4"/>
  <c r="K46" i="4"/>
  <c r="D46" i="4" s="1"/>
  <c r="L45" i="4"/>
  <c r="K45" i="4"/>
  <c r="L44" i="4"/>
  <c r="K44" i="4"/>
  <c r="D44" i="4" s="1"/>
  <c r="L43" i="4"/>
  <c r="K43" i="4"/>
  <c r="L42" i="4"/>
  <c r="K42" i="4"/>
  <c r="D42" i="4" s="1"/>
  <c r="L41" i="4"/>
  <c r="K41" i="4"/>
  <c r="L40" i="4"/>
  <c r="K40" i="4"/>
  <c r="D40" i="4" s="1"/>
  <c r="L39" i="4"/>
  <c r="K39" i="4"/>
  <c r="L38" i="4"/>
  <c r="K38" i="4"/>
  <c r="D38" i="4" s="1"/>
  <c r="L37" i="4"/>
  <c r="K37" i="4"/>
  <c r="L36" i="4"/>
  <c r="K36" i="4"/>
  <c r="D36" i="4" s="1"/>
  <c r="L35" i="4"/>
  <c r="K35" i="4"/>
  <c r="L34" i="4"/>
  <c r="K34" i="4"/>
  <c r="D34" i="4" s="1"/>
  <c r="L33" i="4"/>
  <c r="K33" i="4"/>
  <c r="L32" i="4"/>
  <c r="K32" i="4"/>
  <c r="D32" i="4" s="1"/>
  <c r="L31" i="4"/>
  <c r="K31" i="4"/>
  <c r="L30" i="4"/>
  <c r="K30" i="4"/>
  <c r="D30" i="4" s="1"/>
  <c r="L29" i="4"/>
  <c r="K29" i="4"/>
  <c r="L28" i="4"/>
  <c r="K28" i="4"/>
  <c r="D28" i="4" s="1"/>
  <c r="L27" i="4"/>
  <c r="K27" i="4"/>
  <c r="L26" i="4"/>
  <c r="K26" i="4"/>
  <c r="D26" i="4" s="1"/>
  <c r="L25" i="4"/>
  <c r="K25" i="4"/>
  <c r="L24" i="4"/>
  <c r="K24" i="4"/>
  <c r="D24" i="4" s="1"/>
  <c r="L23" i="4"/>
  <c r="K23" i="4"/>
  <c r="L22" i="4"/>
  <c r="K22" i="4"/>
  <c r="D22" i="4" s="1"/>
  <c r="L21" i="4"/>
  <c r="K21" i="4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L20" i="4"/>
  <c r="K20" i="4"/>
  <c r="A20" i="4"/>
  <c r="L19" i="4"/>
  <c r="K19" i="4"/>
  <c r="A19" i="4"/>
  <c r="E127" i="4" l="1"/>
  <c r="E232" i="4"/>
  <c r="E113" i="4"/>
  <c r="D147" i="4"/>
  <c r="D155" i="4"/>
  <c r="D163" i="4"/>
  <c r="F215" i="4"/>
  <c r="E236" i="4"/>
  <c r="E248" i="4"/>
  <c r="D272" i="4"/>
  <c r="F289" i="4"/>
  <c r="D267" i="4"/>
  <c r="D275" i="4"/>
  <c r="E120" i="4"/>
  <c r="E116" i="4"/>
  <c r="E118" i="4"/>
  <c r="F213" i="4"/>
  <c r="F222" i="4"/>
  <c r="E132" i="4"/>
  <c r="D143" i="4"/>
  <c r="D151" i="4"/>
  <c r="D159" i="4"/>
  <c r="F210" i="4"/>
  <c r="F211" i="4"/>
  <c r="E245" i="4"/>
  <c r="D268" i="4"/>
  <c r="D80" i="4"/>
  <c r="D84" i="4"/>
  <c r="D88" i="4"/>
  <c r="D92" i="4"/>
  <c r="D96" i="4"/>
  <c r="D146" i="4"/>
  <c r="D154" i="4"/>
  <c r="D162" i="4"/>
  <c r="F198" i="4"/>
  <c r="F204" i="4"/>
  <c r="D19" i="4"/>
  <c r="F278" i="4"/>
  <c r="E117" i="4"/>
  <c r="E122" i="4"/>
  <c r="E133" i="4"/>
  <c r="F208" i="4"/>
  <c r="F214" i="4"/>
  <c r="F220" i="4"/>
  <c r="E110" i="4"/>
  <c r="F100" i="4" s="1"/>
  <c r="E115" i="4"/>
  <c r="E121" i="4"/>
  <c r="E126" i="4"/>
  <c r="E131" i="4"/>
  <c r="F197" i="4"/>
  <c r="F202" i="4"/>
  <c r="F203" i="4"/>
  <c r="F206" i="4"/>
  <c r="F212" i="4"/>
  <c r="F218" i="4"/>
  <c r="F219" i="4"/>
  <c r="F225" i="4"/>
  <c r="E240" i="4"/>
  <c r="E246" i="4"/>
  <c r="E247" i="4"/>
  <c r="E114" i="4"/>
  <c r="E119" i="4"/>
  <c r="E125" i="4"/>
  <c r="E130" i="4"/>
  <c r="D140" i="4"/>
  <c r="F136" i="4" s="1"/>
  <c r="D144" i="4"/>
  <c r="D148" i="4"/>
  <c r="D152" i="4"/>
  <c r="D156" i="4"/>
  <c r="D160" i="4"/>
  <c r="D164" i="4"/>
  <c r="F200" i="4"/>
  <c r="F216" i="4"/>
  <c r="F224" i="4"/>
  <c r="E234" i="4"/>
  <c r="E235" i="4"/>
  <c r="E244" i="4"/>
  <c r="D269" i="4"/>
  <c r="D273" i="4"/>
  <c r="F262" i="4" s="1"/>
  <c r="D21" i="4"/>
  <c r="D23" i="4"/>
  <c r="D25" i="4"/>
  <c r="D27" i="4"/>
  <c r="D29" i="4"/>
  <c r="D31" i="4"/>
  <c r="D33" i="4"/>
  <c r="D35" i="4"/>
  <c r="D37" i="4"/>
  <c r="D39" i="4"/>
  <c r="D41" i="4"/>
  <c r="D43" i="4"/>
  <c r="D45" i="4"/>
  <c r="D47" i="4"/>
  <c r="D49" i="4"/>
  <c r="D51" i="4"/>
  <c r="D53" i="4"/>
  <c r="D55" i="4"/>
  <c r="D57" i="4"/>
  <c r="D59" i="4"/>
  <c r="D61" i="4"/>
  <c r="D63" i="4"/>
  <c r="D65" i="4"/>
  <c r="D67" i="4"/>
  <c r="D69" i="4"/>
  <c r="D71" i="4"/>
  <c r="D73" i="4"/>
  <c r="D75" i="4"/>
  <c r="D77" i="4"/>
  <c r="D79" i="4"/>
  <c r="D81" i="4"/>
  <c r="D83" i="4"/>
  <c r="D85" i="4"/>
  <c r="D87" i="4"/>
  <c r="D89" i="4"/>
  <c r="D91" i="4"/>
  <c r="D93" i="4"/>
  <c r="D95" i="4"/>
  <c r="D97" i="4"/>
  <c r="D20" i="4"/>
  <c r="F167" i="4"/>
  <c r="F193" i="4" l="1"/>
  <c r="F228" i="4"/>
  <c r="F14" i="4"/>
  <c r="D319" i="3"/>
  <c r="A319" i="3"/>
  <c r="D318" i="3"/>
  <c r="A318" i="3"/>
  <c r="D317" i="3"/>
  <c r="A317" i="3"/>
  <c r="D316" i="3"/>
  <c r="A316" i="3"/>
  <c r="D315" i="3"/>
  <c r="A315" i="3"/>
  <c r="D314" i="3"/>
  <c r="F310" i="3" s="1"/>
  <c r="A314" i="3"/>
  <c r="C307" i="3"/>
  <c r="A307" i="3"/>
  <c r="C306" i="3"/>
  <c r="A306" i="3"/>
  <c r="C305" i="3"/>
  <c r="A305" i="3"/>
  <c r="C304" i="3"/>
  <c r="A304" i="3"/>
  <c r="C303" i="3"/>
  <c r="A303" i="3"/>
  <c r="C302" i="3"/>
  <c r="A302" i="3"/>
  <c r="C301" i="3"/>
  <c r="A301" i="3"/>
  <c r="C300" i="3"/>
  <c r="A300" i="3"/>
  <c r="C299" i="3"/>
  <c r="A299" i="3"/>
  <c r="C298" i="3"/>
  <c r="A298" i="3"/>
  <c r="C297" i="3"/>
  <c r="A297" i="3"/>
  <c r="C296" i="3"/>
  <c r="A296" i="3"/>
  <c r="C295" i="3"/>
  <c r="A295" i="3"/>
  <c r="C294" i="3"/>
  <c r="A294" i="3"/>
  <c r="G287" i="3"/>
  <c r="D287" i="3" s="1"/>
  <c r="A287" i="3"/>
  <c r="G286" i="3"/>
  <c r="D286" i="3" s="1"/>
  <c r="A286" i="3"/>
  <c r="G285" i="3"/>
  <c r="D285" i="3" s="1"/>
  <c r="A285" i="3"/>
  <c r="G284" i="3"/>
  <c r="D284" i="3" s="1"/>
  <c r="A284" i="3"/>
  <c r="G283" i="3"/>
  <c r="D283" i="3"/>
  <c r="A283" i="3"/>
  <c r="I276" i="3"/>
  <c r="H276" i="3"/>
  <c r="A276" i="3"/>
  <c r="I275" i="3"/>
  <c r="H275" i="3"/>
  <c r="D275" i="3" s="1"/>
  <c r="A275" i="3"/>
  <c r="I274" i="3"/>
  <c r="H274" i="3"/>
  <c r="A274" i="3"/>
  <c r="I273" i="3"/>
  <c r="H273" i="3"/>
  <c r="A273" i="3"/>
  <c r="I272" i="3"/>
  <c r="H272" i="3"/>
  <c r="A272" i="3"/>
  <c r="I271" i="3"/>
  <c r="H271" i="3"/>
  <c r="D271" i="3" s="1"/>
  <c r="A271" i="3"/>
  <c r="I270" i="3"/>
  <c r="H270" i="3"/>
  <c r="A270" i="3"/>
  <c r="I269" i="3"/>
  <c r="H269" i="3"/>
  <c r="D269" i="3" s="1"/>
  <c r="A269" i="3"/>
  <c r="I268" i="3"/>
  <c r="H268" i="3"/>
  <c r="A268" i="3"/>
  <c r="I267" i="3"/>
  <c r="H267" i="3"/>
  <c r="D267" i="3" s="1"/>
  <c r="A267" i="3"/>
  <c r="D261" i="3"/>
  <c r="A261" i="3"/>
  <c r="D260" i="3"/>
  <c r="A260" i="3"/>
  <c r="D259" i="3"/>
  <c r="A259" i="3"/>
  <c r="D258" i="3"/>
  <c r="A258" i="3"/>
  <c r="D257" i="3"/>
  <c r="A257" i="3"/>
  <c r="D256" i="3"/>
  <c r="F252" i="3" s="1"/>
  <c r="A256" i="3"/>
  <c r="K250" i="3"/>
  <c r="J250" i="3"/>
  <c r="I250" i="3"/>
  <c r="E250" i="3"/>
  <c r="A250" i="3"/>
  <c r="K249" i="3"/>
  <c r="J249" i="3"/>
  <c r="I249" i="3"/>
  <c r="A249" i="3"/>
  <c r="K248" i="3"/>
  <c r="J248" i="3"/>
  <c r="I248" i="3"/>
  <c r="E248" i="3" s="1"/>
  <c r="A248" i="3"/>
  <c r="K247" i="3"/>
  <c r="J247" i="3"/>
  <c r="I247" i="3"/>
  <c r="A247" i="3"/>
  <c r="K246" i="3"/>
  <c r="J246" i="3"/>
  <c r="I246" i="3"/>
  <c r="E246" i="3" s="1"/>
  <c r="A246" i="3"/>
  <c r="K245" i="3"/>
  <c r="J245" i="3"/>
  <c r="I245" i="3"/>
  <c r="A245" i="3"/>
  <c r="K244" i="3"/>
  <c r="J244" i="3"/>
  <c r="I244" i="3"/>
  <c r="A244" i="3"/>
  <c r="K243" i="3"/>
  <c r="J243" i="3"/>
  <c r="I243" i="3"/>
  <c r="A243" i="3"/>
  <c r="K242" i="3"/>
  <c r="J242" i="3"/>
  <c r="I242" i="3"/>
  <c r="A242" i="3"/>
  <c r="K241" i="3"/>
  <c r="J241" i="3"/>
  <c r="I241" i="3"/>
  <c r="A241" i="3"/>
  <c r="K240" i="3"/>
  <c r="J240" i="3"/>
  <c r="I240" i="3"/>
  <c r="A240" i="3"/>
  <c r="K239" i="3"/>
  <c r="J239" i="3"/>
  <c r="I239" i="3"/>
  <c r="A239" i="3"/>
  <c r="K238" i="3"/>
  <c r="J238" i="3"/>
  <c r="I238" i="3"/>
  <c r="E238" i="3"/>
  <c r="A238" i="3"/>
  <c r="K237" i="3"/>
  <c r="J237" i="3"/>
  <c r="I237" i="3"/>
  <c r="E237" i="3" s="1"/>
  <c r="A237" i="3"/>
  <c r="K236" i="3"/>
  <c r="J236" i="3"/>
  <c r="I236" i="3"/>
  <c r="A236" i="3"/>
  <c r="K235" i="3"/>
  <c r="J235" i="3"/>
  <c r="I235" i="3"/>
  <c r="E235" i="3" s="1"/>
  <c r="A235" i="3"/>
  <c r="K234" i="3"/>
  <c r="J234" i="3"/>
  <c r="I234" i="3"/>
  <c r="A234" i="3"/>
  <c r="K233" i="3"/>
  <c r="J233" i="3"/>
  <c r="I233" i="3"/>
  <c r="A233" i="3"/>
  <c r="K226" i="3"/>
  <c r="J226" i="3"/>
  <c r="I226" i="3"/>
  <c r="H226" i="3"/>
  <c r="F226" i="3" s="1"/>
  <c r="A226" i="3"/>
  <c r="K225" i="3"/>
  <c r="J225" i="3"/>
  <c r="I225" i="3"/>
  <c r="F225" i="3" s="1"/>
  <c r="H225" i="3"/>
  <c r="A225" i="3"/>
  <c r="K224" i="3"/>
  <c r="J224" i="3"/>
  <c r="I224" i="3"/>
  <c r="H224" i="3"/>
  <c r="A224" i="3"/>
  <c r="K223" i="3"/>
  <c r="J223" i="3"/>
  <c r="I223" i="3"/>
  <c r="H223" i="3"/>
  <c r="A223" i="3"/>
  <c r="K222" i="3"/>
  <c r="J222" i="3"/>
  <c r="I222" i="3"/>
  <c r="H222" i="3"/>
  <c r="F222" i="3" s="1"/>
  <c r="A222" i="3"/>
  <c r="K221" i="3"/>
  <c r="J221" i="3"/>
  <c r="I221" i="3"/>
  <c r="H221" i="3"/>
  <c r="A221" i="3"/>
  <c r="K220" i="3"/>
  <c r="J220" i="3"/>
  <c r="I220" i="3"/>
  <c r="H220" i="3"/>
  <c r="A220" i="3"/>
  <c r="K219" i="3"/>
  <c r="J219" i="3"/>
  <c r="I219" i="3"/>
  <c r="F219" i="3" s="1"/>
  <c r="H219" i="3"/>
  <c r="A219" i="3"/>
  <c r="K218" i="3"/>
  <c r="J218" i="3"/>
  <c r="I218" i="3"/>
  <c r="F218" i="3" s="1"/>
  <c r="H218" i="3"/>
  <c r="A218" i="3"/>
  <c r="K217" i="3"/>
  <c r="J217" i="3"/>
  <c r="I217" i="3"/>
  <c r="H217" i="3"/>
  <c r="A217" i="3"/>
  <c r="K216" i="3"/>
  <c r="J216" i="3"/>
  <c r="I216" i="3"/>
  <c r="H216" i="3"/>
  <c r="F216" i="3" s="1"/>
  <c r="A216" i="3"/>
  <c r="K215" i="3"/>
  <c r="J215" i="3"/>
  <c r="I215" i="3"/>
  <c r="H215" i="3"/>
  <c r="A215" i="3"/>
  <c r="K214" i="3"/>
  <c r="J214" i="3"/>
  <c r="I214" i="3"/>
  <c r="H214" i="3"/>
  <c r="F214" i="3" s="1"/>
  <c r="A214" i="3"/>
  <c r="K213" i="3"/>
  <c r="J213" i="3"/>
  <c r="I213" i="3"/>
  <c r="H213" i="3"/>
  <c r="A213" i="3"/>
  <c r="K212" i="3"/>
  <c r="J212" i="3"/>
  <c r="I212" i="3"/>
  <c r="H212" i="3"/>
  <c r="F212" i="3" s="1"/>
  <c r="A212" i="3"/>
  <c r="K211" i="3"/>
  <c r="J211" i="3"/>
  <c r="I211" i="3"/>
  <c r="H211" i="3"/>
  <c r="A211" i="3"/>
  <c r="K210" i="3"/>
  <c r="J210" i="3"/>
  <c r="I210" i="3"/>
  <c r="H210" i="3"/>
  <c r="A210" i="3"/>
  <c r="K209" i="3"/>
  <c r="J209" i="3"/>
  <c r="I209" i="3"/>
  <c r="H209" i="3"/>
  <c r="F209" i="3" s="1"/>
  <c r="A209" i="3"/>
  <c r="K208" i="3"/>
  <c r="J208" i="3"/>
  <c r="I208" i="3"/>
  <c r="H208" i="3"/>
  <c r="A208" i="3"/>
  <c r="K207" i="3"/>
  <c r="J207" i="3"/>
  <c r="I207" i="3"/>
  <c r="H207" i="3"/>
  <c r="A207" i="3"/>
  <c r="K206" i="3"/>
  <c r="J206" i="3"/>
  <c r="I206" i="3"/>
  <c r="H206" i="3"/>
  <c r="A206" i="3"/>
  <c r="K205" i="3"/>
  <c r="J205" i="3"/>
  <c r="I205" i="3"/>
  <c r="H205" i="3"/>
  <c r="A205" i="3"/>
  <c r="K204" i="3"/>
  <c r="F204" i="3" s="1"/>
  <c r="J204" i="3"/>
  <c r="I204" i="3"/>
  <c r="H204" i="3"/>
  <c r="A204" i="3"/>
  <c r="K203" i="3"/>
  <c r="J203" i="3"/>
  <c r="I203" i="3"/>
  <c r="H203" i="3"/>
  <c r="A203" i="3"/>
  <c r="K202" i="3"/>
  <c r="J202" i="3"/>
  <c r="I202" i="3"/>
  <c r="H202" i="3"/>
  <c r="A202" i="3"/>
  <c r="K201" i="3"/>
  <c r="J201" i="3"/>
  <c r="I201" i="3"/>
  <c r="H201" i="3"/>
  <c r="A201" i="3"/>
  <c r="K200" i="3"/>
  <c r="J200" i="3"/>
  <c r="I200" i="3"/>
  <c r="H200" i="3"/>
  <c r="A200" i="3"/>
  <c r="K199" i="3"/>
  <c r="J199" i="3"/>
  <c r="I199" i="3"/>
  <c r="H199" i="3"/>
  <c r="A199" i="3"/>
  <c r="K198" i="3"/>
  <c r="J198" i="3"/>
  <c r="I198" i="3"/>
  <c r="F198" i="3" s="1"/>
  <c r="H198" i="3"/>
  <c r="A198" i="3"/>
  <c r="L192" i="3"/>
  <c r="F192" i="3" s="1"/>
  <c r="A192" i="3"/>
  <c r="L191" i="3"/>
  <c r="F191" i="3" s="1"/>
  <c r="A191" i="3"/>
  <c r="L190" i="3"/>
  <c r="F190" i="3" s="1"/>
  <c r="A190" i="3"/>
  <c r="L189" i="3"/>
  <c r="F189" i="3" s="1"/>
  <c r="A189" i="3"/>
  <c r="L188" i="3"/>
  <c r="F188" i="3" s="1"/>
  <c r="A188" i="3"/>
  <c r="L187" i="3"/>
  <c r="F187" i="3" s="1"/>
  <c r="A187" i="3"/>
  <c r="L186" i="3"/>
  <c r="F186" i="3" s="1"/>
  <c r="A186" i="3"/>
  <c r="L185" i="3"/>
  <c r="F185" i="3" s="1"/>
  <c r="A185" i="3"/>
  <c r="L184" i="3"/>
  <c r="F184" i="3" s="1"/>
  <c r="A184" i="3"/>
  <c r="L183" i="3"/>
  <c r="F183" i="3" s="1"/>
  <c r="A183" i="3"/>
  <c r="L182" i="3"/>
  <c r="F182" i="3" s="1"/>
  <c r="A182" i="3"/>
  <c r="L181" i="3"/>
  <c r="F181" i="3" s="1"/>
  <c r="A181" i="3"/>
  <c r="L180" i="3"/>
  <c r="F180" i="3" s="1"/>
  <c r="A180" i="3"/>
  <c r="L179" i="3"/>
  <c r="F179" i="3"/>
  <c r="A179" i="3"/>
  <c r="L178" i="3"/>
  <c r="F178" i="3" s="1"/>
  <c r="A178" i="3"/>
  <c r="L177" i="3"/>
  <c r="F177" i="3" s="1"/>
  <c r="A177" i="3"/>
  <c r="L176" i="3"/>
  <c r="F176" i="3" s="1"/>
  <c r="A176" i="3"/>
  <c r="L175" i="3"/>
  <c r="F175" i="3" s="1"/>
  <c r="A175" i="3"/>
  <c r="L174" i="3"/>
  <c r="F174" i="3" s="1"/>
  <c r="A174" i="3"/>
  <c r="L173" i="3"/>
  <c r="F173" i="3" s="1"/>
  <c r="A173" i="3"/>
  <c r="L172" i="3"/>
  <c r="F172" i="3" s="1"/>
  <c r="A172" i="3"/>
  <c r="L165" i="3"/>
  <c r="K165" i="3"/>
  <c r="A165" i="3"/>
  <c r="L164" i="3"/>
  <c r="K164" i="3"/>
  <c r="D164" i="3" s="1"/>
  <c r="A164" i="3"/>
  <c r="L163" i="3"/>
  <c r="K163" i="3"/>
  <c r="A163" i="3"/>
  <c r="L162" i="3"/>
  <c r="K162" i="3"/>
  <c r="A162" i="3"/>
  <c r="L161" i="3"/>
  <c r="K161" i="3"/>
  <c r="A161" i="3"/>
  <c r="L160" i="3"/>
  <c r="K160" i="3"/>
  <c r="D160" i="3" s="1"/>
  <c r="A160" i="3"/>
  <c r="L159" i="3"/>
  <c r="K159" i="3"/>
  <c r="A159" i="3"/>
  <c r="L158" i="3"/>
  <c r="K158" i="3"/>
  <c r="A158" i="3"/>
  <c r="L157" i="3"/>
  <c r="K157" i="3"/>
  <c r="A157" i="3"/>
  <c r="L156" i="3"/>
  <c r="K156" i="3"/>
  <c r="D156" i="3" s="1"/>
  <c r="A156" i="3"/>
  <c r="L155" i="3"/>
  <c r="K155" i="3"/>
  <c r="A155" i="3"/>
  <c r="L154" i="3"/>
  <c r="K154" i="3"/>
  <c r="A154" i="3"/>
  <c r="L153" i="3"/>
  <c r="K153" i="3"/>
  <c r="A153" i="3"/>
  <c r="L152" i="3"/>
  <c r="K152" i="3"/>
  <c r="D152" i="3" s="1"/>
  <c r="A152" i="3"/>
  <c r="L151" i="3"/>
  <c r="K151" i="3"/>
  <c r="A151" i="3"/>
  <c r="L150" i="3"/>
  <c r="K150" i="3"/>
  <c r="A150" i="3"/>
  <c r="L149" i="3"/>
  <c r="K149" i="3"/>
  <c r="A149" i="3"/>
  <c r="L148" i="3"/>
  <c r="K148" i="3"/>
  <c r="D148" i="3" s="1"/>
  <c r="A148" i="3"/>
  <c r="L147" i="3"/>
  <c r="K147" i="3"/>
  <c r="A147" i="3"/>
  <c r="L146" i="3"/>
  <c r="K146" i="3"/>
  <c r="A146" i="3"/>
  <c r="L145" i="3"/>
  <c r="K145" i="3"/>
  <c r="A145" i="3"/>
  <c r="L144" i="3"/>
  <c r="K144" i="3"/>
  <c r="D144" i="3" s="1"/>
  <c r="A144" i="3"/>
  <c r="L143" i="3"/>
  <c r="K143" i="3"/>
  <c r="A143" i="3"/>
  <c r="L142" i="3"/>
  <c r="K142" i="3"/>
  <c r="A142" i="3"/>
  <c r="L141" i="3"/>
  <c r="K141" i="3"/>
  <c r="A141" i="3"/>
  <c r="L134" i="3"/>
  <c r="K134" i="3"/>
  <c r="J134" i="3"/>
  <c r="A134" i="3"/>
  <c r="L133" i="3"/>
  <c r="K133" i="3"/>
  <c r="J133" i="3"/>
  <c r="A133" i="3"/>
  <c r="L132" i="3"/>
  <c r="K132" i="3"/>
  <c r="J132" i="3"/>
  <c r="A132" i="3"/>
  <c r="L131" i="3"/>
  <c r="K131" i="3"/>
  <c r="E131" i="3" s="1"/>
  <c r="J131" i="3"/>
  <c r="A131" i="3"/>
  <c r="L130" i="3"/>
  <c r="K130" i="3"/>
  <c r="J130" i="3"/>
  <c r="A130" i="3"/>
  <c r="L129" i="3"/>
  <c r="K129" i="3"/>
  <c r="J129" i="3"/>
  <c r="A129" i="3"/>
  <c r="L128" i="3"/>
  <c r="K128" i="3"/>
  <c r="J128" i="3"/>
  <c r="A128" i="3"/>
  <c r="L127" i="3"/>
  <c r="K127" i="3"/>
  <c r="J127" i="3"/>
  <c r="A127" i="3"/>
  <c r="L126" i="3"/>
  <c r="K126" i="3"/>
  <c r="J126" i="3"/>
  <c r="A126" i="3"/>
  <c r="L125" i="3"/>
  <c r="K125" i="3"/>
  <c r="J125" i="3"/>
  <c r="A125" i="3"/>
  <c r="L124" i="3"/>
  <c r="K124" i="3"/>
  <c r="J124" i="3"/>
  <c r="A124" i="3"/>
  <c r="L123" i="3"/>
  <c r="K123" i="3"/>
  <c r="J123" i="3"/>
  <c r="A123" i="3"/>
  <c r="L122" i="3"/>
  <c r="K122" i="3"/>
  <c r="J122" i="3"/>
  <c r="A122" i="3"/>
  <c r="L121" i="3"/>
  <c r="K121" i="3"/>
  <c r="J121" i="3"/>
  <c r="E121" i="3" s="1"/>
  <c r="A121" i="3"/>
  <c r="L120" i="3"/>
  <c r="K120" i="3"/>
  <c r="J120" i="3"/>
  <c r="A120" i="3"/>
  <c r="L119" i="3"/>
  <c r="K119" i="3"/>
  <c r="J119" i="3"/>
  <c r="A119" i="3"/>
  <c r="L118" i="3"/>
  <c r="K118" i="3"/>
  <c r="J118" i="3"/>
  <c r="A118" i="3"/>
  <c r="L117" i="3"/>
  <c r="K117" i="3"/>
  <c r="J117" i="3"/>
  <c r="A117" i="3"/>
  <c r="L116" i="3"/>
  <c r="K116" i="3"/>
  <c r="J116" i="3"/>
  <c r="A116" i="3"/>
  <c r="L115" i="3"/>
  <c r="K115" i="3"/>
  <c r="J115" i="3"/>
  <c r="A115" i="3"/>
  <c r="L114" i="3"/>
  <c r="K114" i="3"/>
  <c r="J114" i="3"/>
  <c r="A114" i="3"/>
  <c r="L113" i="3"/>
  <c r="K113" i="3"/>
  <c r="J113" i="3"/>
  <c r="A113" i="3"/>
  <c r="L112" i="3"/>
  <c r="K112" i="3"/>
  <c r="J112" i="3"/>
  <c r="A112" i="3"/>
  <c r="L111" i="3"/>
  <c r="K111" i="3"/>
  <c r="J111" i="3"/>
  <c r="A111" i="3"/>
  <c r="L98" i="3"/>
  <c r="K98" i="3"/>
  <c r="A98" i="3"/>
  <c r="L97" i="3"/>
  <c r="K97" i="3"/>
  <c r="D97" i="3" s="1"/>
  <c r="A97" i="3"/>
  <c r="L96" i="3"/>
  <c r="K96" i="3"/>
  <c r="A96" i="3"/>
  <c r="L95" i="3"/>
  <c r="K95" i="3"/>
  <c r="D95" i="3" s="1"/>
  <c r="A95" i="3"/>
  <c r="L94" i="3"/>
  <c r="K94" i="3"/>
  <c r="A94" i="3"/>
  <c r="L93" i="3"/>
  <c r="K93" i="3"/>
  <c r="D93" i="3" s="1"/>
  <c r="A93" i="3"/>
  <c r="L92" i="3"/>
  <c r="K92" i="3"/>
  <c r="A92" i="3"/>
  <c r="L91" i="3"/>
  <c r="K91" i="3"/>
  <c r="A91" i="3"/>
  <c r="L90" i="3"/>
  <c r="K90" i="3"/>
  <c r="A90" i="3"/>
  <c r="L89" i="3"/>
  <c r="K89" i="3"/>
  <c r="D89" i="3" s="1"/>
  <c r="A89" i="3"/>
  <c r="L88" i="3"/>
  <c r="K88" i="3"/>
  <c r="A88" i="3"/>
  <c r="L87" i="3"/>
  <c r="K87" i="3"/>
  <c r="D87" i="3" s="1"/>
  <c r="A87" i="3"/>
  <c r="L86" i="3"/>
  <c r="K86" i="3"/>
  <c r="A86" i="3"/>
  <c r="L85" i="3"/>
  <c r="K85" i="3"/>
  <c r="D85" i="3" s="1"/>
  <c r="A85" i="3"/>
  <c r="L84" i="3"/>
  <c r="K84" i="3"/>
  <c r="A84" i="3"/>
  <c r="L83" i="3"/>
  <c r="K83" i="3"/>
  <c r="A83" i="3"/>
  <c r="L82" i="3"/>
  <c r="K82" i="3"/>
  <c r="A82" i="3"/>
  <c r="L81" i="3"/>
  <c r="K81" i="3"/>
  <c r="D81" i="3" s="1"/>
  <c r="A81" i="3"/>
  <c r="L80" i="3"/>
  <c r="K80" i="3"/>
  <c r="A80" i="3"/>
  <c r="L79" i="3"/>
  <c r="K79" i="3"/>
  <c r="D79" i="3" s="1"/>
  <c r="A79" i="3"/>
  <c r="L78" i="3"/>
  <c r="K78" i="3"/>
  <c r="A78" i="3"/>
  <c r="L77" i="3"/>
  <c r="K77" i="3"/>
  <c r="D77" i="3" s="1"/>
  <c r="A77" i="3"/>
  <c r="L76" i="3"/>
  <c r="K76" i="3"/>
  <c r="A76" i="3"/>
  <c r="L75" i="3"/>
  <c r="K75" i="3"/>
  <c r="A75" i="3"/>
  <c r="L74" i="3"/>
  <c r="K74" i="3"/>
  <c r="A74" i="3"/>
  <c r="L73" i="3"/>
  <c r="K73" i="3"/>
  <c r="D73" i="3" s="1"/>
  <c r="A73" i="3"/>
  <c r="L72" i="3"/>
  <c r="K72" i="3"/>
  <c r="A72" i="3"/>
  <c r="L71" i="3"/>
  <c r="K71" i="3"/>
  <c r="D71" i="3" s="1"/>
  <c r="A71" i="3"/>
  <c r="L70" i="3"/>
  <c r="K70" i="3"/>
  <c r="A70" i="3"/>
  <c r="L69" i="3"/>
  <c r="K69" i="3"/>
  <c r="D69" i="3" s="1"/>
  <c r="A69" i="3"/>
  <c r="L68" i="3"/>
  <c r="K68" i="3"/>
  <c r="A68" i="3"/>
  <c r="L67" i="3"/>
  <c r="K67" i="3"/>
  <c r="A67" i="3"/>
  <c r="L66" i="3"/>
  <c r="K66" i="3"/>
  <c r="A66" i="3"/>
  <c r="L65" i="3"/>
  <c r="K65" i="3"/>
  <c r="D65" i="3" s="1"/>
  <c r="A65" i="3"/>
  <c r="L64" i="3"/>
  <c r="K64" i="3"/>
  <c r="A64" i="3"/>
  <c r="L63" i="3"/>
  <c r="K63" i="3"/>
  <c r="D63" i="3" s="1"/>
  <c r="A63" i="3"/>
  <c r="L62" i="3"/>
  <c r="K62" i="3"/>
  <c r="A62" i="3"/>
  <c r="L61" i="3"/>
  <c r="K61" i="3"/>
  <c r="D61" i="3" s="1"/>
  <c r="A61" i="3"/>
  <c r="L60" i="3"/>
  <c r="K60" i="3"/>
  <c r="A60" i="3"/>
  <c r="L59" i="3"/>
  <c r="K59" i="3"/>
  <c r="A59" i="3"/>
  <c r="L58" i="3"/>
  <c r="K58" i="3"/>
  <c r="A58" i="3"/>
  <c r="L57" i="3"/>
  <c r="K57" i="3"/>
  <c r="D57" i="3" s="1"/>
  <c r="A57" i="3"/>
  <c r="L56" i="3"/>
  <c r="K56" i="3"/>
  <c r="A56" i="3"/>
  <c r="L55" i="3"/>
  <c r="K55" i="3"/>
  <c r="D55" i="3" s="1"/>
  <c r="A55" i="3"/>
  <c r="L54" i="3"/>
  <c r="K54" i="3"/>
  <c r="A54" i="3"/>
  <c r="L53" i="3"/>
  <c r="K53" i="3"/>
  <c r="D53" i="3" s="1"/>
  <c r="A53" i="3"/>
  <c r="L52" i="3"/>
  <c r="K52" i="3"/>
  <c r="A52" i="3"/>
  <c r="L51" i="3"/>
  <c r="K51" i="3"/>
  <c r="A51" i="3"/>
  <c r="L50" i="3"/>
  <c r="K50" i="3"/>
  <c r="A50" i="3"/>
  <c r="L49" i="3"/>
  <c r="K49" i="3"/>
  <c r="D49" i="3" s="1"/>
  <c r="A49" i="3"/>
  <c r="L48" i="3"/>
  <c r="K48" i="3"/>
  <c r="A48" i="3"/>
  <c r="L47" i="3"/>
  <c r="K47" i="3"/>
  <c r="D47" i="3" s="1"/>
  <c r="A47" i="3"/>
  <c r="L46" i="3"/>
  <c r="K46" i="3"/>
  <c r="A46" i="3"/>
  <c r="L45" i="3"/>
  <c r="K45" i="3"/>
  <c r="D45" i="3" s="1"/>
  <c r="A45" i="3"/>
  <c r="L44" i="3"/>
  <c r="K44" i="3"/>
  <c r="A44" i="3"/>
  <c r="L43" i="3"/>
  <c r="K43" i="3"/>
  <c r="A43" i="3"/>
  <c r="L42" i="3"/>
  <c r="K42" i="3"/>
  <c r="A42" i="3"/>
  <c r="L41" i="3"/>
  <c r="K41" i="3"/>
  <c r="D41" i="3" s="1"/>
  <c r="A41" i="3"/>
  <c r="L40" i="3"/>
  <c r="K40" i="3"/>
  <c r="A40" i="3"/>
  <c r="L39" i="3"/>
  <c r="K39" i="3"/>
  <c r="D39" i="3" s="1"/>
  <c r="A39" i="3"/>
  <c r="L38" i="3"/>
  <c r="K38" i="3"/>
  <c r="A38" i="3"/>
  <c r="L37" i="3"/>
  <c r="K37" i="3"/>
  <c r="D37" i="3" s="1"/>
  <c r="A37" i="3"/>
  <c r="L36" i="3"/>
  <c r="K36" i="3"/>
  <c r="A36" i="3"/>
  <c r="L35" i="3"/>
  <c r="K35" i="3"/>
  <c r="D35" i="3" s="1"/>
  <c r="A35" i="3"/>
  <c r="L34" i="3"/>
  <c r="K34" i="3"/>
  <c r="A34" i="3"/>
  <c r="L33" i="3"/>
  <c r="K33" i="3"/>
  <c r="D33" i="3" s="1"/>
  <c r="A33" i="3"/>
  <c r="L32" i="3"/>
  <c r="K32" i="3"/>
  <c r="A32" i="3"/>
  <c r="L31" i="3"/>
  <c r="K31" i="3"/>
  <c r="D31" i="3" s="1"/>
  <c r="A31" i="3"/>
  <c r="L30" i="3"/>
  <c r="K30" i="3"/>
  <c r="A30" i="3"/>
  <c r="L29" i="3"/>
  <c r="K29" i="3"/>
  <c r="D29" i="3" s="1"/>
  <c r="A29" i="3"/>
  <c r="L28" i="3"/>
  <c r="K28" i="3"/>
  <c r="A28" i="3"/>
  <c r="L27" i="3"/>
  <c r="K27" i="3"/>
  <c r="D27" i="3" s="1"/>
  <c r="A27" i="3"/>
  <c r="L26" i="3"/>
  <c r="D26" i="3" s="1"/>
  <c r="K26" i="3"/>
  <c r="A26" i="3"/>
  <c r="L25" i="3"/>
  <c r="K25" i="3"/>
  <c r="A25" i="3"/>
  <c r="L24" i="3"/>
  <c r="D24" i="3" s="1"/>
  <c r="K24" i="3"/>
  <c r="A24" i="3"/>
  <c r="L23" i="3"/>
  <c r="K23" i="3"/>
  <c r="A23" i="3"/>
  <c r="L22" i="3"/>
  <c r="D22" i="3" s="1"/>
  <c r="K22" i="3"/>
  <c r="A22" i="3"/>
  <c r="L21" i="3"/>
  <c r="K21" i="3"/>
  <c r="A21" i="3"/>
  <c r="L20" i="3"/>
  <c r="D20" i="3" s="1"/>
  <c r="K20" i="3"/>
  <c r="A20" i="3"/>
  <c r="E115" i="3" l="1"/>
  <c r="E125" i="3"/>
  <c r="E129" i="3"/>
  <c r="E133" i="3"/>
  <c r="D141" i="3"/>
  <c r="D149" i="3"/>
  <c r="D157" i="3"/>
  <c r="D165" i="3"/>
  <c r="F206" i="3"/>
  <c r="F217" i="3"/>
  <c r="E240" i="3"/>
  <c r="E242" i="3"/>
  <c r="E244" i="3"/>
  <c r="D25" i="3"/>
  <c r="F200" i="3"/>
  <c r="F208" i="3"/>
  <c r="E112" i="3"/>
  <c r="E118" i="3"/>
  <c r="E120" i="3"/>
  <c r="D23" i="3"/>
  <c r="E134" i="3"/>
  <c r="D145" i="3"/>
  <c r="D153" i="3"/>
  <c r="D161" i="3"/>
  <c r="F202" i="3"/>
  <c r="F224" i="3"/>
  <c r="E243" i="3"/>
  <c r="E245" i="3"/>
  <c r="F210" i="3"/>
  <c r="D273" i="3"/>
  <c r="F12" i="4"/>
  <c r="F6" i="4" s="1"/>
  <c r="D21" i="3"/>
  <c r="D43" i="3"/>
  <c r="D51" i="3"/>
  <c r="D59" i="3"/>
  <c r="D67" i="3"/>
  <c r="D75" i="3"/>
  <c r="D83" i="3"/>
  <c r="D91" i="3"/>
  <c r="E113" i="3"/>
  <c r="E117" i="3"/>
  <c r="E234" i="3"/>
  <c r="E236" i="3"/>
  <c r="D40" i="3"/>
  <c r="D44" i="3"/>
  <c r="D48" i="3"/>
  <c r="D52" i="3"/>
  <c r="D56" i="3"/>
  <c r="D60" i="3"/>
  <c r="D64" i="3"/>
  <c r="D68" i="3"/>
  <c r="D72" i="3"/>
  <c r="D76" i="3"/>
  <c r="D80" i="3"/>
  <c r="D84" i="3"/>
  <c r="D88" i="3"/>
  <c r="D92" i="3"/>
  <c r="D96" i="3"/>
  <c r="E119" i="3"/>
  <c r="E122" i="3"/>
  <c r="E124" i="3"/>
  <c r="F201" i="3"/>
  <c r="F223" i="3"/>
  <c r="D270" i="3"/>
  <c r="D274" i="3"/>
  <c r="E123" i="3"/>
  <c r="E128" i="3"/>
  <c r="D143" i="3"/>
  <c r="D147" i="3"/>
  <c r="D151" i="3"/>
  <c r="F137" i="3" s="1"/>
  <c r="D155" i="3"/>
  <c r="D159" i="3"/>
  <c r="D163" i="3"/>
  <c r="F205" i="3"/>
  <c r="F221" i="3"/>
  <c r="E233" i="3"/>
  <c r="E241" i="3"/>
  <c r="E249" i="3"/>
  <c r="D42" i="3"/>
  <c r="D46" i="3"/>
  <c r="D50" i="3"/>
  <c r="D54" i="3"/>
  <c r="D58" i="3"/>
  <c r="D62" i="3"/>
  <c r="D66" i="3"/>
  <c r="D70" i="3"/>
  <c r="D74" i="3"/>
  <c r="D78" i="3"/>
  <c r="D82" i="3"/>
  <c r="D86" i="3"/>
  <c r="D90" i="3"/>
  <c r="D94" i="3"/>
  <c r="D98" i="3"/>
  <c r="E111" i="3"/>
  <c r="E116" i="3"/>
  <c r="E127" i="3"/>
  <c r="E132" i="3"/>
  <c r="D142" i="3"/>
  <c r="D146" i="3"/>
  <c r="D150" i="3"/>
  <c r="D154" i="3"/>
  <c r="D158" i="3"/>
  <c r="D162" i="3"/>
  <c r="F220" i="3"/>
  <c r="D268" i="3"/>
  <c r="D272" i="3"/>
  <c r="D276" i="3"/>
  <c r="F290" i="3"/>
  <c r="D30" i="3"/>
  <c r="D34" i="3"/>
  <c r="D38" i="3"/>
  <c r="E126" i="3"/>
  <c r="F199" i="3"/>
  <c r="F207" i="3"/>
  <c r="F215" i="3"/>
  <c r="E114" i="3"/>
  <c r="E130" i="3"/>
  <c r="F168" i="3"/>
  <c r="F213" i="3"/>
  <c r="E239" i="3"/>
  <c r="E247" i="3"/>
  <c r="D28" i="3"/>
  <c r="D32" i="3"/>
  <c r="D36" i="3"/>
  <c r="F203" i="3"/>
  <c r="F211" i="3"/>
  <c r="F279" i="3"/>
  <c r="F15" i="3" l="1"/>
  <c r="F229" i="3"/>
  <c r="F263" i="3"/>
  <c r="F194" i="3"/>
  <c r="F101" i="3"/>
  <c r="D328" i="2"/>
  <c r="A328" i="2"/>
  <c r="D327" i="2"/>
  <c r="A327" i="2"/>
  <c r="D326" i="2"/>
  <c r="A326" i="2"/>
  <c r="D325" i="2"/>
  <c r="A325" i="2"/>
  <c r="D324" i="2"/>
  <c r="A324" i="2"/>
  <c r="D323" i="2"/>
  <c r="F319" i="2" s="1"/>
  <c r="A323" i="2"/>
  <c r="C316" i="2"/>
  <c r="A316" i="2"/>
  <c r="C315" i="2"/>
  <c r="A315" i="2"/>
  <c r="C314" i="2"/>
  <c r="A314" i="2"/>
  <c r="C313" i="2"/>
  <c r="A313" i="2"/>
  <c r="C312" i="2"/>
  <c r="A312" i="2"/>
  <c r="C311" i="2"/>
  <c r="A311" i="2"/>
  <c r="C310" i="2"/>
  <c r="A310" i="2"/>
  <c r="C309" i="2"/>
  <c r="A309" i="2"/>
  <c r="C308" i="2"/>
  <c r="A308" i="2"/>
  <c r="C307" i="2"/>
  <c r="A307" i="2"/>
  <c r="C306" i="2"/>
  <c r="A306" i="2"/>
  <c r="C305" i="2"/>
  <c r="A305" i="2"/>
  <c r="C304" i="2"/>
  <c r="A304" i="2"/>
  <c r="C303" i="2"/>
  <c r="A303" i="2"/>
  <c r="G296" i="2"/>
  <c r="D296" i="2" s="1"/>
  <c r="A296" i="2"/>
  <c r="G295" i="2"/>
  <c r="D295" i="2" s="1"/>
  <c r="A295" i="2"/>
  <c r="G294" i="2"/>
  <c r="D294" i="2" s="1"/>
  <c r="A294" i="2"/>
  <c r="G293" i="2"/>
  <c r="D293" i="2" s="1"/>
  <c r="A293" i="2"/>
  <c r="G292" i="2"/>
  <c r="D292" i="2" s="1"/>
  <c r="A292" i="2"/>
  <c r="I285" i="2"/>
  <c r="H285" i="2"/>
  <c r="D285" i="2" s="1"/>
  <c r="A285" i="2"/>
  <c r="I284" i="2"/>
  <c r="H284" i="2"/>
  <c r="A284" i="2"/>
  <c r="I283" i="2"/>
  <c r="H283" i="2"/>
  <c r="D283" i="2" s="1"/>
  <c r="A283" i="2"/>
  <c r="I282" i="2"/>
  <c r="H282" i="2"/>
  <c r="A282" i="2"/>
  <c r="I281" i="2"/>
  <c r="H281" i="2"/>
  <c r="A281" i="2"/>
  <c r="I280" i="2"/>
  <c r="H280" i="2"/>
  <c r="A280" i="2"/>
  <c r="I279" i="2"/>
  <c r="H279" i="2"/>
  <c r="D279" i="2" s="1"/>
  <c r="A279" i="2"/>
  <c r="I278" i="2"/>
  <c r="H278" i="2"/>
  <c r="A278" i="2"/>
  <c r="I277" i="2"/>
  <c r="H277" i="2"/>
  <c r="A277" i="2"/>
  <c r="I276" i="2"/>
  <c r="H276" i="2"/>
  <c r="A276" i="2"/>
  <c r="D270" i="2"/>
  <c r="A270" i="2"/>
  <c r="D269" i="2"/>
  <c r="A269" i="2"/>
  <c r="D268" i="2"/>
  <c r="A268" i="2"/>
  <c r="D267" i="2"/>
  <c r="A267" i="2"/>
  <c r="D266" i="2"/>
  <c r="A266" i="2"/>
  <c r="D265" i="2"/>
  <c r="A265" i="2"/>
  <c r="K259" i="2"/>
  <c r="J259" i="2"/>
  <c r="I259" i="2"/>
  <c r="E259" i="2" s="1"/>
  <c r="A259" i="2"/>
  <c r="K258" i="2"/>
  <c r="J258" i="2"/>
  <c r="I258" i="2"/>
  <c r="A258" i="2"/>
  <c r="K257" i="2"/>
  <c r="J257" i="2"/>
  <c r="I257" i="2"/>
  <c r="E257" i="2"/>
  <c r="A257" i="2"/>
  <c r="K256" i="2"/>
  <c r="J256" i="2"/>
  <c r="I256" i="2"/>
  <c r="A256" i="2"/>
  <c r="K255" i="2"/>
  <c r="J255" i="2"/>
  <c r="I255" i="2"/>
  <c r="E255" i="2" s="1"/>
  <c r="A255" i="2"/>
  <c r="K254" i="2"/>
  <c r="J254" i="2"/>
  <c r="I254" i="2"/>
  <c r="A254" i="2"/>
  <c r="K253" i="2"/>
  <c r="J253" i="2"/>
  <c r="I253" i="2"/>
  <c r="E253" i="2" s="1"/>
  <c r="A253" i="2"/>
  <c r="K252" i="2"/>
  <c r="J252" i="2"/>
  <c r="I252" i="2"/>
  <c r="A252" i="2"/>
  <c r="K251" i="2"/>
  <c r="J251" i="2"/>
  <c r="I251" i="2"/>
  <c r="E251" i="2" s="1"/>
  <c r="A251" i="2"/>
  <c r="K250" i="2"/>
  <c r="J250" i="2"/>
  <c r="I250" i="2"/>
  <c r="A250" i="2"/>
  <c r="K249" i="2"/>
  <c r="J249" i="2"/>
  <c r="I249" i="2"/>
  <c r="E249" i="2" s="1"/>
  <c r="A249" i="2"/>
  <c r="K248" i="2"/>
  <c r="J248" i="2"/>
  <c r="I248" i="2"/>
  <c r="A248" i="2"/>
  <c r="K247" i="2"/>
  <c r="J247" i="2"/>
  <c r="I247" i="2"/>
  <c r="A247" i="2"/>
  <c r="K246" i="2"/>
  <c r="J246" i="2"/>
  <c r="I246" i="2"/>
  <c r="A246" i="2"/>
  <c r="K245" i="2"/>
  <c r="J245" i="2"/>
  <c r="I245" i="2"/>
  <c r="A245" i="2"/>
  <c r="K244" i="2"/>
  <c r="J244" i="2"/>
  <c r="I244" i="2"/>
  <c r="A244" i="2"/>
  <c r="K243" i="2"/>
  <c r="J243" i="2"/>
  <c r="I243" i="2"/>
  <c r="A243" i="2"/>
  <c r="K242" i="2"/>
  <c r="J242" i="2"/>
  <c r="I242" i="2"/>
  <c r="A242" i="2"/>
  <c r="K235" i="2"/>
  <c r="J235" i="2"/>
  <c r="I235" i="2"/>
  <c r="H235" i="2"/>
  <c r="F235" i="2" s="1"/>
  <c r="A235" i="2"/>
  <c r="K234" i="2"/>
  <c r="J234" i="2"/>
  <c r="I234" i="2"/>
  <c r="F234" i="2" s="1"/>
  <c r="H234" i="2"/>
  <c r="A234" i="2"/>
  <c r="K233" i="2"/>
  <c r="J233" i="2"/>
  <c r="I233" i="2"/>
  <c r="H233" i="2"/>
  <c r="A233" i="2"/>
  <c r="K232" i="2"/>
  <c r="J232" i="2"/>
  <c r="I232" i="2"/>
  <c r="H232" i="2"/>
  <c r="A232" i="2"/>
  <c r="K231" i="2"/>
  <c r="J231" i="2"/>
  <c r="I231" i="2"/>
  <c r="H231" i="2"/>
  <c r="F231" i="2" s="1"/>
  <c r="A231" i="2"/>
  <c r="K230" i="2"/>
  <c r="J230" i="2"/>
  <c r="I230" i="2"/>
  <c r="H230" i="2"/>
  <c r="A230" i="2"/>
  <c r="K229" i="2"/>
  <c r="J229" i="2"/>
  <c r="I229" i="2"/>
  <c r="H229" i="2"/>
  <c r="A229" i="2"/>
  <c r="K228" i="2"/>
  <c r="J228" i="2"/>
  <c r="I228" i="2"/>
  <c r="H228" i="2"/>
  <c r="A228" i="2"/>
  <c r="K227" i="2"/>
  <c r="J227" i="2"/>
  <c r="I227" i="2"/>
  <c r="H227" i="2"/>
  <c r="F227" i="2" s="1"/>
  <c r="A227" i="2"/>
  <c r="K226" i="2"/>
  <c r="J226" i="2"/>
  <c r="I226" i="2"/>
  <c r="H226" i="2"/>
  <c r="A226" i="2"/>
  <c r="K225" i="2"/>
  <c r="J225" i="2"/>
  <c r="I225" i="2"/>
  <c r="H225" i="2"/>
  <c r="A225" i="2"/>
  <c r="K224" i="2"/>
  <c r="J224" i="2"/>
  <c r="I224" i="2"/>
  <c r="H224" i="2"/>
  <c r="A224" i="2"/>
  <c r="K223" i="2"/>
  <c r="J223" i="2"/>
  <c r="I223" i="2"/>
  <c r="H223" i="2"/>
  <c r="F223" i="2" s="1"/>
  <c r="A223" i="2"/>
  <c r="K222" i="2"/>
  <c r="J222" i="2"/>
  <c r="I222" i="2"/>
  <c r="H222" i="2"/>
  <c r="A222" i="2"/>
  <c r="K221" i="2"/>
  <c r="J221" i="2"/>
  <c r="I221" i="2"/>
  <c r="H221" i="2"/>
  <c r="A221" i="2"/>
  <c r="K220" i="2"/>
  <c r="J220" i="2"/>
  <c r="I220" i="2"/>
  <c r="H220" i="2"/>
  <c r="A220" i="2"/>
  <c r="K219" i="2"/>
  <c r="J219" i="2"/>
  <c r="I219" i="2"/>
  <c r="H219" i="2"/>
  <c r="A219" i="2"/>
  <c r="K218" i="2"/>
  <c r="J218" i="2"/>
  <c r="I218" i="2"/>
  <c r="H218" i="2"/>
  <c r="A218" i="2"/>
  <c r="K217" i="2"/>
  <c r="F217" i="2" s="1"/>
  <c r="J217" i="2"/>
  <c r="I217" i="2"/>
  <c r="H217" i="2"/>
  <c r="A217" i="2"/>
  <c r="K216" i="2"/>
  <c r="J216" i="2"/>
  <c r="I216" i="2"/>
  <c r="H216" i="2"/>
  <c r="F216" i="2" s="1"/>
  <c r="A216" i="2"/>
  <c r="K215" i="2"/>
  <c r="J215" i="2"/>
  <c r="I215" i="2"/>
  <c r="H215" i="2"/>
  <c r="A215" i="2"/>
  <c r="K214" i="2"/>
  <c r="J214" i="2"/>
  <c r="I214" i="2"/>
  <c r="H214" i="2"/>
  <c r="A214" i="2"/>
  <c r="K213" i="2"/>
  <c r="J213" i="2"/>
  <c r="I213" i="2"/>
  <c r="H213" i="2"/>
  <c r="A213" i="2"/>
  <c r="K212" i="2"/>
  <c r="J212" i="2"/>
  <c r="I212" i="2"/>
  <c r="H212" i="2"/>
  <c r="A212" i="2"/>
  <c r="K211" i="2"/>
  <c r="J211" i="2"/>
  <c r="I211" i="2"/>
  <c r="H211" i="2"/>
  <c r="A211" i="2"/>
  <c r="K210" i="2"/>
  <c r="J210" i="2"/>
  <c r="I210" i="2"/>
  <c r="H210" i="2"/>
  <c r="F210" i="2" s="1"/>
  <c r="A210" i="2"/>
  <c r="K209" i="2"/>
  <c r="J209" i="2"/>
  <c r="I209" i="2"/>
  <c r="H209" i="2"/>
  <c r="A209" i="2"/>
  <c r="K208" i="2"/>
  <c r="J208" i="2"/>
  <c r="I208" i="2"/>
  <c r="H208" i="2"/>
  <c r="A208" i="2"/>
  <c r="K207" i="2"/>
  <c r="J207" i="2"/>
  <c r="I207" i="2"/>
  <c r="H207" i="2"/>
  <c r="A207" i="2"/>
  <c r="G199" i="2"/>
  <c r="F199" i="2"/>
  <c r="E199" i="2"/>
  <c r="D199" i="2"/>
  <c r="C199" i="2"/>
  <c r="B199" i="2"/>
  <c r="G198" i="2"/>
  <c r="F198" i="2"/>
  <c r="E198" i="2"/>
  <c r="D198" i="2"/>
  <c r="C198" i="2"/>
  <c r="B198" i="2"/>
  <c r="G197" i="2"/>
  <c r="F197" i="2"/>
  <c r="E197" i="2"/>
  <c r="D197" i="2"/>
  <c r="C197" i="2"/>
  <c r="B197" i="2"/>
  <c r="G196" i="2"/>
  <c r="F196" i="2"/>
  <c r="E196" i="2"/>
  <c r="D196" i="2"/>
  <c r="C196" i="2"/>
  <c r="B196" i="2"/>
  <c r="G195" i="2"/>
  <c r="F195" i="2"/>
  <c r="E195" i="2"/>
  <c r="D195" i="2"/>
  <c r="C195" i="2"/>
  <c r="B195" i="2"/>
  <c r="G194" i="2"/>
  <c r="F194" i="2"/>
  <c r="E194" i="2"/>
  <c r="D194" i="2"/>
  <c r="C194" i="2"/>
  <c r="B194" i="2"/>
  <c r="G193" i="2"/>
  <c r="F193" i="2"/>
  <c r="E193" i="2"/>
  <c r="D193" i="2"/>
  <c r="C193" i="2"/>
  <c r="B193" i="2"/>
  <c r="G192" i="2"/>
  <c r="F192" i="2"/>
  <c r="E192" i="2"/>
  <c r="D192" i="2"/>
  <c r="C192" i="2"/>
  <c r="B192" i="2"/>
  <c r="G191" i="2"/>
  <c r="F191" i="2"/>
  <c r="E191" i="2"/>
  <c r="D191" i="2"/>
  <c r="C191" i="2"/>
  <c r="B191" i="2"/>
  <c r="G190" i="2"/>
  <c r="F190" i="2"/>
  <c r="E190" i="2"/>
  <c r="D190" i="2"/>
  <c r="C190" i="2"/>
  <c r="B190" i="2"/>
  <c r="G189" i="2"/>
  <c r="F189" i="2"/>
  <c r="E189" i="2"/>
  <c r="D189" i="2"/>
  <c r="C189" i="2"/>
  <c r="B189" i="2"/>
  <c r="G188" i="2"/>
  <c r="F188" i="2"/>
  <c r="E188" i="2"/>
  <c r="D188" i="2"/>
  <c r="C188" i="2"/>
  <c r="B188" i="2"/>
  <c r="G187" i="2"/>
  <c r="F187" i="2"/>
  <c r="E187" i="2"/>
  <c r="D187" i="2"/>
  <c r="C187" i="2"/>
  <c r="B187" i="2"/>
  <c r="G186" i="2"/>
  <c r="F186" i="2"/>
  <c r="E186" i="2"/>
  <c r="D186" i="2"/>
  <c r="C186" i="2"/>
  <c r="B186" i="2"/>
  <c r="G185" i="2"/>
  <c r="F185" i="2"/>
  <c r="E185" i="2"/>
  <c r="D185" i="2"/>
  <c r="C185" i="2"/>
  <c r="B185" i="2"/>
  <c r="I182" i="2"/>
  <c r="H182" i="2"/>
  <c r="F182" i="2" s="1"/>
  <c r="A182" i="2"/>
  <c r="I181" i="2"/>
  <c r="H181" i="2"/>
  <c r="A181" i="2"/>
  <c r="I180" i="2"/>
  <c r="H180" i="2"/>
  <c r="F180" i="2" s="1"/>
  <c r="A180" i="2"/>
  <c r="I179" i="2"/>
  <c r="H179" i="2"/>
  <c r="A179" i="2"/>
  <c r="I178" i="2"/>
  <c r="H178" i="2"/>
  <c r="F178" i="2" s="1"/>
  <c r="A178" i="2"/>
  <c r="I177" i="2"/>
  <c r="H177" i="2"/>
  <c r="A177" i="2"/>
  <c r="I176" i="2"/>
  <c r="H176" i="2"/>
  <c r="F176" i="2" s="1"/>
  <c r="A176" i="2"/>
  <c r="I175" i="2"/>
  <c r="H175" i="2"/>
  <c r="A175" i="2"/>
  <c r="I174" i="2"/>
  <c r="H174" i="2"/>
  <c r="F174" i="2" s="1"/>
  <c r="A174" i="2"/>
  <c r="I173" i="2"/>
  <c r="H173" i="2"/>
  <c r="A173" i="2"/>
  <c r="I172" i="2"/>
  <c r="H172" i="2"/>
  <c r="F172" i="2" s="1"/>
  <c r="A172" i="2"/>
  <c r="I171" i="2"/>
  <c r="H171" i="2"/>
  <c r="A171" i="2"/>
  <c r="I170" i="2"/>
  <c r="H170" i="2"/>
  <c r="A170" i="2"/>
  <c r="I169" i="2"/>
  <c r="H169" i="2"/>
  <c r="A169" i="2"/>
  <c r="I168" i="2"/>
  <c r="H168" i="2"/>
  <c r="F168" i="2" s="1"/>
  <c r="A168" i="2"/>
  <c r="C162" i="2"/>
  <c r="A162" i="2"/>
  <c r="C161" i="2"/>
  <c r="A161" i="2"/>
  <c r="C160" i="2"/>
  <c r="A160" i="2"/>
  <c r="C159" i="2"/>
  <c r="A159" i="2"/>
  <c r="C158" i="2"/>
  <c r="A158" i="2"/>
  <c r="C157" i="2"/>
  <c r="A157" i="2"/>
  <c r="C156" i="2"/>
  <c r="A156" i="2"/>
  <c r="D149" i="2"/>
  <c r="A149" i="2"/>
  <c r="D148" i="2"/>
  <c r="A148" i="2"/>
  <c r="D147" i="2"/>
  <c r="A147" i="2"/>
  <c r="D146" i="2"/>
  <c r="A146" i="2"/>
  <c r="D145" i="2"/>
  <c r="A145" i="2"/>
  <c r="E138" i="2"/>
  <c r="G77" i="2" s="1"/>
  <c r="D138" i="2"/>
  <c r="C138" i="2"/>
  <c r="E137" i="2"/>
  <c r="D137" i="2"/>
  <c r="C137" i="2"/>
  <c r="E136" i="2"/>
  <c r="D136" i="2"/>
  <c r="C136" i="2"/>
  <c r="E135" i="2"/>
  <c r="D135" i="2"/>
  <c r="C135" i="2"/>
  <c r="E134" i="2"/>
  <c r="G73" i="2" s="1"/>
  <c r="D134" i="2"/>
  <c r="C134" i="2"/>
  <c r="E133" i="2"/>
  <c r="G72" i="2" s="1"/>
  <c r="F72" i="2" s="1"/>
  <c r="D133" i="2"/>
  <c r="C133" i="2"/>
  <c r="E132" i="2"/>
  <c r="D132" i="2"/>
  <c r="C132" i="2"/>
  <c r="E131" i="2"/>
  <c r="D131" i="2"/>
  <c r="C131" i="2"/>
  <c r="E130" i="2"/>
  <c r="G69" i="2" s="1"/>
  <c r="F69" i="2" s="1"/>
  <c r="D130" i="2"/>
  <c r="C130" i="2"/>
  <c r="E129" i="2"/>
  <c r="G68" i="2" s="1"/>
  <c r="F68" i="2" s="1"/>
  <c r="D129" i="2"/>
  <c r="C129" i="2"/>
  <c r="E128" i="2"/>
  <c r="D128" i="2"/>
  <c r="C128" i="2"/>
  <c r="E127" i="2"/>
  <c r="D127" i="2"/>
  <c r="C127" i="2"/>
  <c r="E126" i="2"/>
  <c r="G65" i="2" s="1"/>
  <c r="D126" i="2"/>
  <c r="C126" i="2"/>
  <c r="E125" i="2"/>
  <c r="G64" i="2" s="1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E119" i="2"/>
  <c r="D119" i="2"/>
  <c r="C119" i="2"/>
  <c r="E118" i="2"/>
  <c r="G57" i="2" s="1"/>
  <c r="D118" i="2"/>
  <c r="C118" i="2"/>
  <c r="E117" i="2"/>
  <c r="G56" i="2" s="1"/>
  <c r="D117" i="2"/>
  <c r="C117" i="2"/>
  <c r="E116" i="2"/>
  <c r="D116" i="2"/>
  <c r="C116" i="2"/>
  <c r="E115" i="2"/>
  <c r="D115" i="2"/>
  <c r="C115" i="2"/>
  <c r="E114" i="2"/>
  <c r="G53" i="2" s="1"/>
  <c r="D114" i="2"/>
  <c r="C114" i="2"/>
  <c r="E113" i="2"/>
  <c r="G52" i="2" s="1"/>
  <c r="D113" i="2"/>
  <c r="C113" i="2"/>
  <c r="E112" i="2"/>
  <c r="D112" i="2"/>
  <c r="C112" i="2"/>
  <c r="E111" i="2"/>
  <c r="D111" i="2"/>
  <c r="C111" i="2"/>
  <c r="E110" i="2"/>
  <c r="G49" i="2" s="1"/>
  <c r="D110" i="2"/>
  <c r="C110" i="2"/>
  <c r="E109" i="2"/>
  <c r="G48" i="2" s="1"/>
  <c r="F48" i="2" s="1"/>
  <c r="D109" i="2"/>
  <c r="C109" i="2"/>
  <c r="E108" i="2"/>
  <c r="D108" i="2"/>
  <c r="C108" i="2"/>
  <c r="E107" i="2"/>
  <c r="D107" i="2"/>
  <c r="C107" i="2"/>
  <c r="E106" i="2"/>
  <c r="G60" i="2" s="1"/>
  <c r="D106" i="2"/>
  <c r="C106" i="2"/>
  <c r="E105" i="2"/>
  <c r="G44" i="2" s="1"/>
  <c r="F44" i="2" s="1"/>
  <c r="D105" i="2"/>
  <c r="C105" i="2"/>
  <c r="E104" i="2"/>
  <c r="D104" i="2"/>
  <c r="C104" i="2"/>
  <c r="E103" i="2"/>
  <c r="D103" i="2"/>
  <c r="C103" i="2"/>
  <c r="E102" i="2"/>
  <c r="G41" i="2" s="1"/>
  <c r="D102" i="2"/>
  <c r="C102" i="2"/>
  <c r="E101" i="2"/>
  <c r="D101" i="2"/>
  <c r="C101" i="2"/>
  <c r="E100" i="2"/>
  <c r="D100" i="2"/>
  <c r="C100" i="2"/>
  <c r="E99" i="2"/>
  <c r="D99" i="2"/>
  <c r="C99" i="2"/>
  <c r="E98" i="2"/>
  <c r="G37" i="2" s="1"/>
  <c r="D98" i="2"/>
  <c r="C98" i="2"/>
  <c r="E97" i="2"/>
  <c r="G36" i="2" s="1"/>
  <c r="F36" i="2" s="1"/>
  <c r="D97" i="2"/>
  <c r="C97" i="2"/>
  <c r="E96" i="2"/>
  <c r="D96" i="2"/>
  <c r="C96" i="2"/>
  <c r="E95" i="2"/>
  <c r="D95" i="2"/>
  <c r="C95" i="2"/>
  <c r="E94" i="2"/>
  <c r="G33" i="2" s="1"/>
  <c r="F33" i="2" s="1"/>
  <c r="D94" i="2"/>
  <c r="C94" i="2"/>
  <c r="E93" i="2"/>
  <c r="G32" i="2" s="1"/>
  <c r="D93" i="2"/>
  <c r="C93" i="2"/>
  <c r="E92" i="2"/>
  <c r="D92" i="2"/>
  <c r="C92" i="2"/>
  <c r="E91" i="2"/>
  <c r="D91" i="2"/>
  <c r="C91" i="2"/>
  <c r="E90" i="2"/>
  <c r="G29" i="2" s="1"/>
  <c r="D90" i="2"/>
  <c r="C90" i="2"/>
  <c r="E89" i="2"/>
  <c r="G28" i="2" s="1"/>
  <c r="F28" i="2" s="1"/>
  <c r="D89" i="2"/>
  <c r="C89" i="2"/>
  <c r="E88" i="2"/>
  <c r="D88" i="2"/>
  <c r="C88" i="2"/>
  <c r="E87" i="2"/>
  <c r="D87" i="2"/>
  <c r="C87" i="2"/>
  <c r="E86" i="2"/>
  <c r="G25" i="2" s="1"/>
  <c r="D86" i="2"/>
  <c r="C86" i="2"/>
  <c r="E85" i="2"/>
  <c r="D85" i="2"/>
  <c r="C85" i="2"/>
  <c r="E84" i="2"/>
  <c r="D84" i="2"/>
  <c r="C84" i="2"/>
  <c r="E83" i="2"/>
  <c r="D83" i="2"/>
  <c r="C83" i="2"/>
  <c r="E82" i="2"/>
  <c r="G21" i="2" s="1"/>
  <c r="D82" i="2"/>
  <c r="C82" i="2"/>
  <c r="E81" i="2"/>
  <c r="G20" i="2" s="1"/>
  <c r="F20" i="2" s="1"/>
  <c r="D81" i="2"/>
  <c r="C81" i="2"/>
  <c r="E80" i="2"/>
  <c r="D80" i="2"/>
  <c r="C80" i="2"/>
  <c r="E79" i="2"/>
  <c r="D79" i="2"/>
  <c r="C79" i="2"/>
  <c r="H77" i="2"/>
  <c r="A77" i="2"/>
  <c r="H76" i="2"/>
  <c r="G76" i="2"/>
  <c r="F76" i="2" s="1"/>
  <c r="A76" i="2"/>
  <c r="H75" i="2"/>
  <c r="G75" i="2"/>
  <c r="F75" i="2" s="1"/>
  <c r="A75" i="2"/>
  <c r="H74" i="2"/>
  <c r="G74" i="2"/>
  <c r="A74" i="2"/>
  <c r="H73" i="2"/>
  <c r="A73" i="2"/>
  <c r="H72" i="2"/>
  <c r="A72" i="2"/>
  <c r="H71" i="2"/>
  <c r="G71" i="2"/>
  <c r="A71" i="2"/>
  <c r="H70" i="2"/>
  <c r="G70" i="2"/>
  <c r="A70" i="2"/>
  <c r="H69" i="2"/>
  <c r="A69" i="2"/>
  <c r="H68" i="2"/>
  <c r="A68" i="2"/>
  <c r="H67" i="2"/>
  <c r="G67" i="2"/>
  <c r="A67" i="2"/>
  <c r="H66" i="2"/>
  <c r="G66" i="2"/>
  <c r="A66" i="2"/>
  <c r="H65" i="2"/>
  <c r="A65" i="2"/>
  <c r="H64" i="2"/>
  <c r="A64" i="2"/>
  <c r="H63" i="2"/>
  <c r="G63" i="2"/>
  <c r="F63" i="2" s="1"/>
  <c r="A63" i="2"/>
  <c r="H62" i="2"/>
  <c r="G62" i="2"/>
  <c r="F62" i="2" s="1"/>
  <c r="A62" i="2"/>
  <c r="H61" i="2"/>
  <c r="G61" i="2"/>
  <c r="A61" i="2"/>
  <c r="H60" i="2"/>
  <c r="A60" i="2"/>
  <c r="H59" i="2"/>
  <c r="G59" i="2"/>
  <c r="F59" i="2" s="1"/>
  <c r="A59" i="2"/>
  <c r="H58" i="2"/>
  <c r="G58" i="2"/>
  <c r="A58" i="2"/>
  <c r="H57" i="2"/>
  <c r="A57" i="2"/>
  <c r="H56" i="2"/>
  <c r="A56" i="2"/>
  <c r="H55" i="2"/>
  <c r="G55" i="2"/>
  <c r="A55" i="2"/>
  <c r="H54" i="2"/>
  <c r="G54" i="2"/>
  <c r="A54" i="2"/>
  <c r="H53" i="2"/>
  <c r="A53" i="2"/>
  <c r="H52" i="2"/>
  <c r="A52" i="2"/>
  <c r="H51" i="2"/>
  <c r="G51" i="2"/>
  <c r="A51" i="2"/>
  <c r="H50" i="2"/>
  <c r="G50" i="2"/>
  <c r="F50" i="2" s="1"/>
  <c r="A50" i="2"/>
  <c r="H49" i="2"/>
  <c r="A49" i="2"/>
  <c r="H48" i="2"/>
  <c r="A48" i="2"/>
  <c r="H47" i="2"/>
  <c r="G47" i="2"/>
  <c r="A47" i="2"/>
  <c r="H46" i="2"/>
  <c r="G46" i="2"/>
  <c r="A46" i="2"/>
  <c r="H45" i="2"/>
  <c r="G45" i="2"/>
  <c r="A45" i="2"/>
  <c r="H44" i="2"/>
  <c r="A44" i="2"/>
  <c r="H43" i="2"/>
  <c r="G43" i="2"/>
  <c r="A43" i="2"/>
  <c r="H42" i="2"/>
  <c r="G42" i="2"/>
  <c r="F42" i="2" s="1"/>
  <c r="A42" i="2"/>
  <c r="H41" i="2"/>
  <c r="A41" i="2"/>
  <c r="H40" i="2"/>
  <c r="G40" i="2"/>
  <c r="A40" i="2"/>
  <c r="H39" i="2"/>
  <c r="G39" i="2"/>
  <c r="F39" i="2" s="1"/>
  <c r="A39" i="2"/>
  <c r="H38" i="2"/>
  <c r="G38" i="2"/>
  <c r="A38" i="2"/>
  <c r="H37" i="2"/>
  <c r="A37" i="2"/>
  <c r="H36" i="2"/>
  <c r="A36" i="2"/>
  <c r="H35" i="2"/>
  <c r="G35" i="2"/>
  <c r="A35" i="2"/>
  <c r="H34" i="2"/>
  <c r="G34" i="2"/>
  <c r="A34" i="2"/>
  <c r="H33" i="2"/>
  <c r="A33" i="2"/>
  <c r="H32" i="2"/>
  <c r="A32" i="2"/>
  <c r="H31" i="2"/>
  <c r="G31" i="2"/>
  <c r="A31" i="2"/>
  <c r="H30" i="2"/>
  <c r="G30" i="2"/>
  <c r="A30" i="2"/>
  <c r="H29" i="2"/>
  <c r="A29" i="2"/>
  <c r="H28" i="2"/>
  <c r="A28" i="2"/>
  <c r="H27" i="2"/>
  <c r="G27" i="2"/>
  <c r="A27" i="2"/>
  <c r="H26" i="2"/>
  <c r="G26" i="2"/>
  <c r="F26" i="2" s="1"/>
  <c r="A26" i="2"/>
  <c r="H25" i="2"/>
  <c r="A25" i="2"/>
  <c r="H24" i="2"/>
  <c r="G24" i="2"/>
  <c r="A24" i="2"/>
  <c r="H23" i="2"/>
  <c r="G23" i="2"/>
  <c r="F23" i="2" s="1"/>
  <c r="A23" i="2"/>
  <c r="H22" i="2"/>
  <c r="G22" i="2"/>
  <c r="A22" i="2"/>
  <c r="H21" i="2"/>
  <c r="A21" i="2"/>
  <c r="H20" i="2"/>
  <c r="A20" i="2"/>
  <c r="H19" i="2"/>
  <c r="G19" i="2"/>
  <c r="A19" i="2"/>
  <c r="H18" i="2"/>
  <c r="G18" i="2"/>
  <c r="A18" i="2"/>
  <c r="F47" i="2" l="1"/>
  <c r="F66" i="2"/>
  <c r="F175" i="2"/>
  <c r="F232" i="2"/>
  <c r="F233" i="2"/>
  <c r="E243" i="2"/>
  <c r="E245" i="2"/>
  <c r="E247" i="2"/>
  <c r="F29" i="2"/>
  <c r="F53" i="2"/>
  <c r="F32" i="2"/>
  <c r="F56" i="2"/>
  <c r="F64" i="2"/>
  <c r="F170" i="2"/>
  <c r="F173" i="2"/>
  <c r="F181" i="2"/>
  <c r="F207" i="2"/>
  <c r="F215" i="2"/>
  <c r="F226" i="2"/>
  <c r="F30" i="2"/>
  <c r="F13" i="3"/>
  <c r="F24" i="2"/>
  <c r="F27" i="2"/>
  <c r="F171" i="2"/>
  <c r="F164" i="2" s="1"/>
  <c r="F179" i="2"/>
  <c r="F209" i="2"/>
  <c r="E246" i="2"/>
  <c r="E248" i="2"/>
  <c r="F40" i="2"/>
  <c r="F43" i="2"/>
  <c r="F46" i="2"/>
  <c r="F49" i="2"/>
  <c r="F65" i="2"/>
  <c r="F152" i="2"/>
  <c r="E254" i="2"/>
  <c r="E256" i="2"/>
  <c r="F169" i="2"/>
  <c r="F177" i="2"/>
  <c r="F219" i="2"/>
  <c r="F261" i="2"/>
  <c r="F52" i="2"/>
  <c r="F211" i="2"/>
  <c r="F141" i="2"/>
  <c r="F208" i="2"/>
  <c r="F214" i="2"/>
  <c r="F220" i="2"/>
  <c r="F221" i="2"/>
  <c r="F230" i="2"/>
  <c r="E242" i="2"/>
  <c r="F238" i="2" s="1"/>
  <c r="E250" i="2"/>
  <c r="E258" i="2"/>
  <c r="D278" i="2"/>
  <c r="D282" i="2"/>
  <c r="F19" i="2"/>
  <c r="F22" i="2"/>
  <c r="F35" i="2"/>
  <c r="F38" i="2"/>
  <c r="F45" i="2"/>
  <c r="F55" i="2"/>
  <c r="F58" i="2"/>
  <c r="F61" i="2"/>
  <c r="F71" i="2"/>
  <c r="F74" i="2"/>
  <c r="F218" i="2"/>
  <c r="F224" i="2"/>
  <c r="F225" i="2"/>
  <c r="E244" i="2"/>
  <c r="E252" i="2"/>
  <c r="D277" i="2"/>
  <c r="D281" i="2"/>
  <c r="F299" i="2"/>
  <c r="F18" i="2"/>
  <c r="F31" i="2"/>
  <c r="F15" i="2" s="1"/>
  <c r="F34" i="2"/>
  <c r="F51" i="2"/>
  <c r="F54" i="2"/>
  <c r="F67" i="2"/>
  <c r="F70" i="2"/>
  <c r="F21" i="2"/>
  <c r="F25" i="2"/>
  <c r="F37" i="2"/>
  <c r="F41" i="2"/>
  <c r="F60" i="2"/>
  <c r="F57" i="2"/>
  <c r="F73" i="2"/>
  <c r="F77" i="2"/>
  <c r="F212" i="2"/>
  <c r="F213" i="2"/>
  <c r="F203" i="2" s="1"/>
  <c r="F222" i="2"/>
  <c r="F228" i="2"/>
  <c r="F229" i="2"/>
  <c r="D276" i="2"/>
  <c r="D280" i="2"/>
  <c r="F272" i="2" s="1"/>
  <c r="D284" i="2"/>
  <c r="F288" i="2"/>
  <c r="F13" i="2" l="1"/>
</calcChain>
</file>

<file path=xl/sharedStrings.xml><?xml version="1.0" encoding="utf-8"?>
<sst xmlns="http://schemas.openxmlformats.org/spreadsheetml/2006/main" count="300" uniqueCount="128">
  <si>
    <t>VALORACIÓN DE LA ACTIVIDAD INVESTIGADORA</t>
  </si>
  <si>
    <t>Nombre:</t>
  </si>
  <si>
    <t>Departamento:</t>
  </si>
  <si>
    <t>Firmado:</t>
  </si>
  <si>
    <t>A. Baremo Ciencias Experimentales</t>
  </si>
  <si>
    <t xml:space="preserve">Se establecen categorías en función de los listados de “Journal Citation Reports” (ISI), ampliamente utilizados para estos fines. Se considerará su inclusión o no en dichos listados, así como la posición de cada revista en el apartado correspondiente a la materia de que se trate. Si una revista aparece en más de un apartado, se considerará la situación más favorable. </t>
  </si>
  <si>
    <t xml:space="preserve">En todo caso, debe tratarse de revistas de investigación, con “referees” y bibliografía. Las publicaciones por medios informáticos en la “www” serán consideradas con igual tratamiento. </t>
  </si>
  <si>
    <t>Cuartil en el JCR</t>
  </si>
  <si>
    <t>Núm. Autores</t>
  </si>
  <si>
    <t>Puntuación</t>
  </si>
  <si>
    <t>Primer cuartil</t>
  </si>
  <si>
    <t>Segundo cuartil</t>
  </si>
  <si>
    <t>Tercer cuartil</t>
  </si>
  <si>
    <t>Cuarto cuartil</t>
  </si>
  <si>
    <t>no en jcr</t>
  </si>
  <si>
    <t>Deberán contar con ISBN. Cuando su extensión sea reducida (hasta 50 páginas) su valoración se hará como capítulo de libro</t>
  </si>
  <si>
    <t>· No se considerarán las Tesis Doctorales publicadas en editoriales o colecciones, ni los libros de carácter docente y de divulgación. Las revisiones científicas de libros se asimilarán a libros completos como editor.</t>
  </si>
  <si>
    <t>· Se valorarán distintas ediciones (no reimpresiones) si cambia sustancialmente su contenido.</t>
  </si>
  <si>
    <t>· La edición de una revista se valorará como la edición de un libro. Si se publican varios números en el mismo año, sólo se contabilizará una edición por año.</t>
  </si>
  <si>
    <t>· Se considerarán como libros o capítulos de libro, en su caso, los siguientes tipos de publicaciones de investigación: Monografías / Ediciones críticas / Informes / Catálogos de exposiciones / Discos compactos / Vídeos / Publicaciones en la “www” / Traducciones de libros que contengan un estudio de la obra.</t>
  </si>
  <si>
    <t>· Los libros (o capítulos de libro, en su caso) publicados en lenguas nacionales o del ámbito iberoamericano no podrán ser baremados como internacionales.</t>
  </si>
  <si>
    <t>· Un libro de resúmenes de un congreso que corresponda a su libro de actas, llevando como título el nombre del congreso celebrado, se valorará por sus comunicaciones según el apartado correspondiente.</t>
  </si>
  <si>
    <t>Participación</t>
  </si>
  <si>
    <t>Ámbito</t>
  </si>
  <si>
    <t>Autor</t>
  </si>
  <si>
    <t>Nacional</t>
  </si>
  <si>
    <t>Editor</t>
  </si>
  <si>
    <t>Iberoamericano</t>
  </si>
  <si>
    <t>Coordinador</t>
  </si>
  <si>
    <t>Internacional</t>
  </si>
  <si>
    <r>
      <t xml:space="preserve">Deberán contar también con ISBN. Como máximo, por </t>
    </r>
    <r>
      <rPr>
        <b/>
        <i/>
        <sz val="8"/>
        <color indexed="8"/>
        <rFont val="Calibri"/>
        <family val="2"/>
      </rPr>
      <t>varios capítulos</t>
    </r>
    <r>
      <rPr>
        <i/>
        <sz val="8"/>
        <color indexed="8"/>
        <rFont val="Calibri"/>
        <family val="2"/>
      </rPr>
      <t xml:space="preserve"> del mismo libro sólo se podrá llegar a la puntuación </t>
    </r>
    <r>
      <rPr>
        <b/>
        <i/>
        <sz val="8"/>
        <color indexed="8"/>
        <rFont val="Calibri"/>
        <family val="2"/>
      </rPr>
      <t>del libro completo</t>
    </r>
    <r>
      <rPr>
        <i/>
        <sz val="8"/>
        <color indexed="8"/>
        <rFont val="Calibri"/>
        <family val="2"/>
      </rPr>
      <t>.</t>
    </r>
  </si>
  <si>
    <t>La publicación adicional en otro libro o revista con mayor amplitud, conservando el mismo título, se valorará además como capítulo de libro o artículo, en su caso.
La participación (con publicación) en una mesa redonda se valorará como ponencia. La moderación no se valora.
Las publicaciones breves de ponencias o las reseñas de libro de corta extensión (hasta dos páginas) se asimilan a comunicaciones publicadas.</t>
  </si>
  <si>
    <t>Tipo</t>
  </si>
  <si>
    <t>Nacional o Iberoamericano</t>
  </si>
  <si>
    <t>Conferencia Plenaria o por Invitación Publicada</t>
  </si>
  <si>
    <t>Comunicación publicada</t>
  </si>
  <si>
    <t>Proyectos financiados por Instituciones Públicas (UE, MINECO, FIS, CM, JCCM o similares.), así como por Fundaciones e Instituciones Privadas, sin ánimo de lucro, bajo convocatoria pública. 
En proyectos coordinados entre distintas instituciones se considerará la coordinación del proyecto y el subproyecto en el que figure el investigador. Se baremarán como proyectos las ayudas de infraestructura.</t>
  </si>
  <si>
    <t>Coordinador de Proyecto entre instituciones</t>
  </si>
  <si>
    <t>Entidad financiadora</t>
  </si>
  <si>
    <t>Importe</t>
  </si>
  <si>
    <t>Proyecto Coordinado Nacional</t>
  </si>
  <si>
    <t>UAH</t>
  </si>
  <si>
    <t>Investigador Principal</t>
  </si>
  <si>
    <t>Proyecto Coordinado Europeo</t>
  </si>
  <si>
    <t>externa a la UAH</t>
  </si>
  <si>
    <t>Colaborador (Investigador o Becario)</t>
  </si>
  <si>
    <t>proyecto no coordinado entre instituciones</t>
  </si>
  <si>
    <t>A.5. Contratos art.83</t>
  </si>
  <si>
    <t>Contratos art. 83 LOU y otros proyectos y convenios fianciados por instituciones públicas o privadas que no requiren convocatoria pública.</t>
  </si>
  <si>
    <t>A.6. Patentes</t>
  </si>
  <si>
    <t>En las patentes se valorará si están en explotación, demostrada mediante contrato de licencia. Respecto a patentes concedidas sin estar en explotación, sólo se valorarán si la concesión se ha llevado a cabo con examen previo (tipo B2). Para su valoración se utilizará la fecha de solicitud.</t>
  </si>
  <si>
    <t>Internacional o Asimiladas</t>
  </si>
  <si>
    <t>A.7. Dirección de Tesis Doctoral</t>
  </si>
  <si>
    <t>Sólo se considerarán las Tesis doctorales dirigidas que hayan sido leídas.</t>
  </si>
  <si>
    <t>Mención Internac.</t>
  </si>
  <si>
    <t>Codirectores</t>
  </si>
  <si>
    <t>Sí</t>
  </si>
  <si>
    <t>Sin codirector</t>
  </si>
  <si>
    <t>No</t>
  </si>
  <si>
    <t>Un codirector</t>
  </si>
  <si>
    <t>Dos codirectores</t>
  </si>
  <si>
    <t>A.8. Premios de Investigación</t>
  </si>
  <si>
    <t>Se valorarán por su cuantía económica.</t>
  </si>
  <si>
    <t>Cuantía del Premio</t>
  </si>
  <si>
    <t>A.9. Estancias en Centros Extranjeros</t>
  </si>
  <si>
    <t>Se valorarán por cada mes completo. Máximo por estancia será de 24 meses.</t>
  </si>
  <si>
    <t>Meses completos</t>
  </si>
  <si>
    <t>Se sumará un máximo de 12 puntos si ha sido Presidente del Comité Organizador o del Comité Científico de un Congreso Internacional y un máximo de 4 puntos si ha sido Presidente del Comité Organizador o del Comité Científico de un Congreso Nacional. En cualquier caso, no se podrán conceder más de 12 puntos en esta actividad.</t>
  </si>
  <si>
    <t>Ámbito del Congreso</t>
  </si>
  <si>
    <t>Presidente en Congreso Nacional</t>
  </si>
  <si>
    <t>Presidente en Congreso Internacional</t>
  </si>
  <si>
    <t>A.2. Libros Completos de Investigación</t>
  </si>
  <si>
    <t>A.3. Capítulos de Libros de Investigación</t>
  </si>
  <si>
    <t>A.4. Publicaciones de Ponencias y Comunicaciones a Congresos</t>
  </si>
  <si>
    <t>A.5. Proyectos de Investigación</t>
  </si>
  <si>
    <t>A.10. Presidente de Comité Organizador o de Comité Científico de Congresos</t>
  </si>
  <si>
    <t>B. Baremo Ciencias Humanas y Sociales</t>
  </si>
  <si>
    <t>B.1. Artículos, Capítulos de Libro y Comunicaciones a Congresos Publicadas</t>
  </si>
  <si>
    <t xml:space="preserve">Se valorará la Publicación de ámbito nacional, iberoamericano o internacional en revistas científicas indexadas en el Sciencie Citation Index, Social Science Citation Index y Arts and Humanites Citation Index o asimiladas según la CENAI, la Publicación de ámbito nacional, iberoamericano, internacional o ámbito social no indexada en las bases de datos consideradas en el apartado anterior y las Publicaciones de la Universidad. </t>
  </si>
  <si>
    <t>Publicación</t>
  </si>
  <si>
    <t>nº Páginas</t>
  </si>
  <si>
    <t>nº Autores</t>
  </si>
  <si>
    <t>autores</t>
  </si>
  <si>
    <t>publicación de la UAH</t>
  </si>
  <si>
    <t>publicación no Indexada</t>
  </si>
  <si>
    <t>publicación Indexada</t>
  </si>
  <si>
    <t>ambito uah</t>
  </si>
  <si>
    <t>ambito nacional</t>
  </si>
  <si>
    <t>amb. Internac</t>
  </si>
  <si>
    <t>B.1. Conciertos Musicales, Exposiciones o Excavaciones</t>
  </si>
  <si>
    <t>Participación como autor o interprete en conciertos musicales, exposiciones o excavaciones.</t>
  </si>
  <si>
    <t>Nacional o Iberoamericano y Social</t>
  </si>
  <si>
    <t>B.1. Entradas en Diccionarios o Enciclopedias</t>
  </si>
  <si>
    <t>La redacción de entradas firmadas en diccionarios o enciclopedias se valorará con 1 punto. Como máximo, por varias entradas en diccionarios o enciclopedias del mismo libro sólo se podrá llegar a la puntuación de un libro completo.</t>
  </si>
  <si>
    <t>Nº de entradas</t>
  </si>
  <si>
    <t>B.2. Libros Completos</t>
  </si>
  <si>
    <t xml:space="preserve">Deberán contar con ISBN. No se considerarán los libros de carácter docente o de divulgación. </t>
  </si>
  <si>
    <t>Autor/Editor</t>
  </si>
  <si>
    <t>de la UAH</t>
  </si>
  <si>
    <t>autor uah</t>
  </si>
  <si>
    <t>autor nacional</t>
  </si>
  <si>
    <t>autor internacional</t>
  </si>
  <si>
    <t>editor uah</t>
  </si>
  <si>
    <t>editor nacional</t>
  </si>
  <si>
    <t>editor internacional</t>
  </si>
  <si>
    <t>B.3. Proyectos de Investigación</t>
  </si>
  <si>
    <t>proyecto Coordinado Nacional</t>
  </si>
  <si>
    <t>proyecto Coordinado Europeo</t>
  </si>
  <si>
    <t>B.3. Contratos art. 83</t>
  </si>
  <si>
    <t>B.4. Patentes</t>
  </si>
  <si>
    <t>B.5. Dirección de Tesis Doctoral</t>
  </si>
  <si>
    <t>B.6. Premios de Investigación</t>
  </si>
  <si>
    <t>B.7. Estancias en Centros Extranjeros</t>
  </si>
  <si>
    <t>B.8. Presidente de Comité Organizador o de Comité Científico de Congresos</t>
  </si>
  <si>
    <t>C. Baremo Ciencias Humanas y Sociales</t>
  </si>
  <si>
    <t>C.1. Artículos de Investigación en Revistas</t>
  </si>
  <si>
    <t>C.2. Libros Completos de Investigación</t>
  </si>
  <si>
    <t>C.3. Capítulos de Libros de Investigacion</t>
  </si>
  <si>
    <t>C.4. Publicaciones de Ponencias y Comunicaciones a Congresos</t>
  </si>
  <si>
    <t>C.5. Proyectos de Investigación</t>
  </si>
  <si>
    <t>C.5. Contratos art.83</t>
  </si>
  <si>
    <t>C.6. Patentes</t>
  </si>
  <si>
    <t>C.7. Dirección de Tesis Doctoral</t>
  </si>
  <si>
    <t>C.8. Premios de Investigación</t>
  </si>
  <si>
    <t>C.9. Estancias en Centros Extranjeros</t>
  </si>
  <si>
    <t>C.10. Presidente de Comité Organizador o de Comité Científico de Congresos</t>
  </si>
  <si>
    <t>A.1. Artículos de Investigación en revistas</t>
  </si>
  <si>
    <t xml:space="preserve">   b) Título de Doctorado Europeo: 0,5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</si>
</sst>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&quot;.-&quot;"/>
  </numFmts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9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  <font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i/>
      <sz val="8"/>
      <color indexed="8"/>
      <name val="Calibri"/>
      <family val="2"/>
    </font>
    <font>
      <sz val="11"/>
      <name val="Calibri"/>
      <family val="2"/>
    </font>
    <font>
      <i/>
      <sz val="8"/>
      <color indexed="9"/>
      <name val="Calibri"/>
      <family val="2"/>
    </font>
    <font>
      <b/>
      <sz val="11"/>
      <color indexed="23"/>
      <name val="Calibri"/>
      <family val="2"/>
    </font>
    <font>
      <b/>
      <i/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55"/>
      <name val="Calibri"/>
      <family val="2"/>
    </font>
    <font>
      <sz val="9"/>
      <color indexed="8"/>
      <name val="Arial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 indent="2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2" fontId="5" fillId="2" borderId="4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2" fontId="10" fillId="2" borderId="5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2" fontId="10" fillId="2" borderId="0" xfId="0" applyNumberFormat="1" applyFont="1" applyFill="1" applyBorder="1" applyAlignment="1">
      <alignment horizontal="right"/>
    </xf>
    <xf numFmtId="0" fontId="15" fillId="2" borderId="0" xfId="0" applyFont="1" applyFill="1"/>
    <xf numFmtId="0" fontId="3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0" fillId="4" borderId="6" xfId="0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0" fontId="6" fillId="2" borderId="0" xfId="0" applyFont="1" applyFill="1" applyAlignment="1">
      <alignment horizontal="left"/>
    </xf>
    <xf numFmtId="0" fontId="0" fillId="4" borderId="6" xfId="0" applyFill="1" applyBorder="1" applyProtection="1">
      <protection locked="0"/>
    </xf>
    <xf numFmtId="0" fontId="17" fillId="2" borderId="0" xfId="0" applyFont="1" applyFill="1" applyBorder="1"/>
    <xf numFmtId="0" fontId="14" fillId="2" borderId="0" xfId="0" applyFont="1" applyFill="1"/>
    <xf numFmtId="2" fontId="19" fillId="2" borderId="5" xfId="0" applyNumberFormat="1" applyFont="1" applyFill="1" applyBorder="1" applyAlignment="1">
      <alignment horizontal="right"/>
    </xf>
    <xf numFmtId="2" fontId="19" fillId="2" borderId="0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21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left"/>
      <protection locked="0"/>
    </xf>
    <xf numFmtId="164" fontId="0" fillId="4" borderId="6" xfId="0" applyNumberFormat="1" applyFill="1" applyBorder="1" applyAlignment="1" applyProtection="1">
      <protection locked="0"/>
    </xf>
    <xf numFmtId="3" fontId="21" fillId="2" borderId="0" xfId="0" applyNumberFormat="1" applyFont="1" applyFill="1"/>
    <xf numFmtId="164" fontId="0" fillId="4" borderId="6" xfId="0" applyNumberFormat="1" applyFill="1" applyBorder="1" applyProtection="1">
      <protection locked="0"/>
    </xf>
    <xf numFmtId="0" fontId="7" fillId="2" borderId="6" xfId="0" applyFont="1" applyFill="1" applyBorder="1" applyAlignment="1">
      <alignment horizontal="right"/>
    </xf>
    <xf numFmtId="0" fontId="21" fillId="2" borderId="0" xfId="0" applyNumberFormat="1" applyFont="1" applyFill="1"/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NumberFormat="1" applyFill="1" applyBorder="1" applyProtection="1">
      <protection locked="0"/>
    </xf>
    <xf numFmtId="1" fontId="7" fillId="2" borderId="6" xfId="0" applyNumberFormat="1" applyFont="1" applyFill="1" applyBorder="1"/>
    <xf numFmtId="1" fontId="0" fillId="2" borderId="0" xfId="0" applyNumberFormat="1" applyFill="1" applyBorder="1"/>
    <xf numFmtId="165" fontId="21" fillId="2" borderId="0" xfId="0" applyNumberFormat="1" applyFont="1" applyFill="1"/>
    <xf numFmtId="0" fontId="0" fillId="4" borderId="6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1" fontId="0" fillId="4" borderId="6" xfId="0" applyNumberForma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22" fillId="0" borderId="0" xfId="0" applyFont="1"/>
    <xf numFmtId="0" fontId="1" fillId="2" borderId="0" xfId="0" applyFont="1" applyFill="1" applyAlignment="1">
      <alignment horizontal="left"/>
    </xf>
    <xf numFmtId="0" fontId="0" fillId="4" borderId="7" xfId="0" applyNumberFormat="1" applyFill="1" applyBorder="1" applyAlignment="1" applyProtection="1">
      <alignment horizontal="left"/>
      <protection locked="0"/>
    </xf>
    <xf numFmtId="0" fontId="0" fillId="4" borderId="9" xfId="0" applyNumberFormat="1" applyFill="1" applyBorder="1" applyAlignment="1" applyProtection="1">
      <alignment horizontal="left"/>
      <protection locked="0"/>
    </xf>
    <xf numFmtId="164" fontId="0" fillId="4" borderId="7" xfId="0" applyNumberFormat="1" applyFill="1" applyBorder="1" applyAlignment="1" applyProtection="1">
      <protection locked="0"/>
    </xf>
    <xf numFmtId="164" fontId="0" fillId="4" borderId="9" xfId="0" applyNumberFormat="1" applyFill="1" applyBorder="1" applyAlignment="1" applyProtection="1">
      <protection locked="0"/>
    </xf>
    <xf numFmtId="0" fontId="14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justify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0" fillId="4" borderId="7" xfId="0" applyNumberFormat="1" applyFill="1" applyBorder="1" applyAlignment="1" applyProtection="1">
      <alignment horizontal="left"/>
      <protection locked="0"/>
    </xf>
    <xf numFmtId="164" fontId="0" fillId="4" borderId="9" xfId="0" applyNumberForma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justify" vertical="center"/>
    </xf>
    <xf numFmtId="0" fontId="0" fillId="4" borderId="7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16" fillId="2" borderId="0" xfId="0" applyFont="1" applyFill="1" applyAlignment="1">
      <alignment horizontal="justify" vertical="top" wrapText="1"/>
    </xf>
    <xf numFmtId="0" fontId="23" fillId="5" borderId="1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166" fontId="23" fillId="3" borderId="10" xfId="0" applyNumberFormat="1" applyFont="1" applyFill="1" applyBorder="1" applyAlignment="1">
      <alignment vertical="center"/>
    </xf>
    <xf numFmtId="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45"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</font>
    </dxf>
    <dxf>
      <font>
        <b val="0"/>
        <i val="0"/>
        <color theme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auto="1"/>
      </font>
    </dxf>
    <dxf>
      <font>
        <strike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6383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2</xdr:col>
      <xdr:colOff>352425</xdr:colOff>
      <xdr:row>2</xdr:row>
      <xdr:rowOff>114300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 noChangeAspect="1"/>
        </xdr:cNvGrpSpPr>
      </xdr:nvGrpSpPr>
      <xdr:grpSpPr bwMode="auto">
        <a:xfrm>
          <a:off x="76200" y="0"/>
          <a:ext cx="1884045" cy="1036320"/>
          <a:chOff x="799" y="556"/>
          <a:chExt cx="2900" cy="1638"/>
        </a:xfrm>
      </xdr:grpSpPr>
      <xdr:pic>
        <xdr:nvPicPr>
          <xdr:cNvPr id="3" name="Picture 4" descr="logo foli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" y="556"/>
            <a:ext cx="2900" cy="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" y="1428"/>
            <a:ext cx="2900" cy="7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VICERRECTORADO DE INVESTIGACIÓN </a:t>
            </a:r>
          </a:p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Y TRANSFERENCIA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es-ES" sz="800" b="0" i="0" u="none" strike="noStrike" baseline="0">
                <a:solidFill>
                  <a:srgbClr val="005AAA"/>
                </a:solidFill>
                <a:latin typeface="Calibri"/>
              </a:rPr>
              <a:t>Servicio de Gestión de la Investigación</a:t>
            </a: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0</xdr:colOff>
      <xdr:row>0</xdr:row>
      <xdr:rowOff>152400</xdr:rowOff>
    </xdr:from>
    <xdr:to>
      <xdr:col>5</xdr:col>
      <xdr:colOff>733425</xdr:colOff>
      <xdr:row>1</xdr:row>
      <xdr:rowOff>295275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543425" y="152400"/>
          <a:ext cx="1771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Sección de Becas y Otras Ayudas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Colegio de León – C/ Libreros, nº 21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28801 Alcalá de Henares (Madrid)</a:t>
          </a:r>
        </a:p>
        <a:p>
          <a:pPr algn="l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Teléfono: 91 885 68 09 – Fax:  91 885 43 70</a:t>
          </a:r>
        </a:p>
        <a:p>
          <a:pPr algn="l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8"/>
  <sheetViews>
    <sheetView tabSelected="1"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9" style="1" customWidth="1"/>
    <col min="7" max="15" width="8.109375" style="1" hidden="1" customWidth="1"/>
    <col min="16" max="17" width="8.33203125" style="1" hidden="1" customWidth="1"/>
    <col min="18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69" t="s">
        <v>0</v>
      </c>
      <c r="C4" s="69"/>
      <c r="D4" s="69"/>
      <c r="E4" s="69"/>
      <c r="F4" s="69"/>
    </row>
    <row r="5" spans="1:19" ht="15.75" customHeight="1" x14ac:dyDescent="0.3">
      <c r="B5" s="51"/>
      <c r="C5" s="51"/>
      <c r="D5" s="51"/>
      <c r="E5" s="51"/>
      <c r="F5" s="51"/>
    </row>
    <row r="6" spans="1:19" ht="15.6" x14ac:dyDescent="0.3">
      <c r="B6" s="3" t="s">
        <v>1</v>
      </c>
      <c r="C6" s="70"/>
      <c r="D6" s="71"/>
      <c r="E6" s="72"/>
      <c r="F6" s="78">
        <f>F10+F12/30</f>
        <v>0</v>
      </c>
    </row>
    <row r="7" spans="1:19" ht="15.6" x14ac:dyDescent="0.3">
      <c r="B7" s="3" t="s">
        <v>2</v>
      </c>
      <c r="C7" s="70"/>
      <c r="D7" s="71"/>
      <c r="E7" s="72"/>
      <c r="F7" s="51"/>
    </row>
    <row r="8" spans="1:19" ht="27" customHeight="1" x14ac:dyDescent="0.3">
      <c r="B8" s="3" t="s">
        <v>3</v>
      </c>
      <c r="C8" s="73"/>
      <c r="D8" s="73"/>
      <c r="E8" s="73"/>
      <c r="F8" s="51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x14ac:dyDescent="0.3">
      <c r="A10" s="4"/>
      <c r="B10" s="75" t="s">
        <v>127</v>
      </c>
      <c r="C10" s="75"/>
      <c r="D10" s="75"/>
      <c r="E10" s="75"/>
      <c r="F10" s="77">
        <v>0</v>
      </c>
    </row>
    <row r="11" spans="1:19" ht="18" x14ac:dyDescent="0.3">
      <c r="A11" s="4"/>
      <c r="B11" s="5"/>
      <c r="C11" s="6"/>
      <c r="D11" s="6"/>
      <c r="E11" s="6"/>
      <c r="F11" s="6"/>
    </row>
    <row r="12" spans="1:19" ht="18.75" customHeight="1" x14ac:dyDescent="0.35">
      <c r="A12" s="7" t="s">
        <v>4</v>
      </c>
      <c r="B12" s="8"/>
      <c r="C12" s="9"/>
      <c r="F12" s="10">
        <f>F14+F100+F136+F167+F193+F228+F251+F262+F278+F289+F309</f>
        <v>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/>
      <c r="R12" s="12"/>
      <c r="S12" s="13"/>
    </row>
    <row r="13" spans="1:19" x14ac:dyDescent="0.3">
      <c r="F13" s="1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3"/>
    </row>
    <row r="14" spans="1:19" s="9" customFormat="1" ht="15.6" x14ac:dyDescent="0.3">
      <c r="A14" s="9" t="s">
        <v>126</v>
      </c>
      <c r="B14" s="8"/>
      <c r="F14" s="15">
        <f>SUM(D19:D97)</f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7"/>
      <c r="S14" s="18"/>
    </row>
    <row r="15" spans="1:19" s="9" customFormat="1" ht="49.5" customHeight="1" x14ac:dyDescent="0.3">
      <c r="B15" s="56" t="s">
        <v>5</v>
      </c>
      <c r="C15" s="56"/>
      <c r="D15" s="56"/>
      <c r="E15" s="56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7"/>
      <c r="S15" s="18"/>
    </row>
    <row r="16" spans="1:19" s="9" customFormat="1" ht="23.25" customHeight="1" x14ac:dyDescent="0.3">
      <c r="B16" s="56" t="s">
        <v>6</v>
      </c>
      <c r="C16" s="56"/>
      <c r="D16" s="56"/>
      <c r="E16" s="56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8"/>
    </row>
    <row r="17" spans="1:19" x14ac:dyDescent="0.3">
      <c r="F17" s="2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  <c r="R17" s="12"/>
      <c r="S17" s="13"/>
    </row>
    <row r="18" spans="1:19" ht="15.6" x14ac:dyDescent="0.3">
      <c r="B18" s="21" t="s">
        <v>7</v>
      </c>
      <c r="C18" s="21" t="s">
        <v>8</v>
      </c>
      <c r="D18" s="21" t="s">
        <v>9</v>
      </c>
      <c r="F18" s="2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3"/>
    </row>
    <row r="19" spans="1:19" x14ac:dyDescent="0.3">
      <c r="A19" s="22">
        <f>IF(B19&gt;0,1,)</f>
        <v>0</v>
      </c>
      <c r="B19" s="23"/>
      <c r="C19" s="23"/>
      <c r="D19" s="24">
        <f>K19*L19</f>
        <v>0</v>
      </c>
      <c r="F19" s="20"/>
      <c r="G19" s="11"/>
      <c r="H19" s="11"/>
      <c r="I19" s="11"/>
      <c r="J19" s="11"/>
      <c r="K19" s="11">
        <f>IF(B19=$M$19,18,IF(B19=$M$20,15,IF(B19=$M$21,12,IF(B19=$M$22,8,IF(B19=$M$23,2,0)))))</f>
        <v>0</v>
      </c>
      <c r="L19" s="11">
        <f>IF(C19=0,0,IF(C19&lt;=3,1,IF(C19&lt;=5,0.9,IF(C19&lt;=25,0.8,IF(C19&gt;25,0.4,0)))))</f>
        <v>0</v>
      </c>
      <c r="M19" s="25" t="s">
        <v>10</v>
      </c>
      <c r="N19" s="11"/>
      <c r="O19" s="11"/>
      <c r="P19" s="11"/>
      <c r="Q19" s="12"/>
      <c r="R19" s="12"/>
      <c r="S19" s="13"/>
    </row>
    <row r="20" spans="1:19" x14ac:dyDescent="0.3">
      <c r="A20" s="22">
        <f>IF(B20&gt;0,A19+1,)</f>
        <v>0</v>
      </c>
      <c r="B20" s="23"/>
      <c r="C20" s="23"/>
      <c r="D20" s="24">
        <f>K20*L20</f>
        <v>0</v>
      </c>
      <c r="F20" s="20"/>
      <c r="G20" s="11"/>
      <c r="H20" s="11"/>
      <c r="I20" s="11"/>
      <c r="J20" s="11"/>
      <c r="K20" s="11">
        <f t="shared" ref="K20:K83" si="0">IF(B20=$M$19,18,IF(B20=$M$20,15,IF(B20=$M$21,12,IF(B20=$M$22,8,IF(B20=$M$23,2,0)))))</f>
        <v>0</v>
      </c>
      <c r="L20" s="11">
        <f t="shared" ref="L20:L83" si="1">IF(C20&lt;=3,1,IF(C20&lt;=5,0.9,IF(C20&lt;=25,0.8,IF(C20&gt;25,0.4,0))))</f>
        <v>1</v>
      </c>
      <c r="M20" s="25" t="s">
        <v>11</v>
      </c>
      <c r="N20" s="11"/>
      <c r="O20" s="11"/>
      <c r="P20" s="11"/>
      <c r="Q20" s="12"/>
      <c r="R20" s="12"/>
      <c r="S20" s="13"/>
    </row>
    <row r="21" spans="1:19" x14ac:dyDescent="0.3">
      <c r="A21" s="22">
        <f t="shared" ref="A21:A84" si="2">IF(B21&gt;0,A20+1,)</f>
        <v>0</v>
      </c>
      <c r="B21" s="23"/>
      <c r="C21" s="23"/>
      <c r="D21" s="24">
        <f t="shared" ref="D21:D84" si="3">K21*L21</f>
        <v>0</v>
      </c>
      <c r="F21" s="20"/>
      <c r="G21" s="11"/>
      <c r="H21" s="11"/>
      <c r="I21" s="11"/>
      <c r="J21" s="11"/>
      <c r="K21" s="11">
        <f t="shared" si="0"/>
        <v>0</v>
      </c>
      <c r="L21" s="11">
        <f t="shared" si="1"/>
        <v>1</v>
      </c>
      <c r="M21" s="25" t="s">
        <v>12</v>
      </c>
      <c r="N21" s="11"/>
      <c r="O21" s="11"/>
      <c r="P21" s="11"/>
      <c r="Q21" s="12"/>
      <c r="R21" s="12"/>
      <c r="S21" s="13"/>
    </row>
    <row r="22" spans="1:19" x14ac:dyDescent="0.3">
      <c r="A22" s="22">
        <f t="shared" si="2"/>
        <v>0</v>
      </c>
      <c r="B22" s="23"/>
      <c r="C22" s="23"/>
      <c r="D22" s="24">
        <f t="shared" si="3"/>
        <v>0</v>
      </c>
      <c r="F22" s="20"/>
      <c r="G22" s="11"/>
      <c r="H22" s="11"/>
      <c r="I22" s="11"/>
      <c r="J22" s="11"/>
      <c r="K22" s="11">
        <f t="shared" si="0"/>
        <v>0</v>
      </c>
      <c r="L22" s="11">
        <f t="shared" si="1"/>
        <v>1</v>
      </c>
      <c r="M22" s="25" t="s">
        <v>13</v>
      </c>
      <c r="N22" s="11"/>
      <c r="O22" s="11"/>
      <c r="P22" s="11"/>
      <c r="Q22" s="12"/>
      <c r="R22" s="12"/>
      <c r="S22" s="13"/>
    </row>
    <row r="23" spans="1:19" x14ac:dyDescent="0.3">
      <c r="A23" s="22">
        <f t="shared" si="2"/>
        <v>0</v>
      </c>
      <c r="B23" s="23"/>
      <c r="C23" s="23"/>
      <c r="D23" s="24">
        <f t="shared" si="3"/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25" t="s">
        <v>14</v>
      </c>
      <c r="N23" s="11"/>
      <c r="O23" s="11"/>
      <c r="P23" s="11"/>
      <c r="Q23" s="12"/>
      <c r="R23" s="12"/>
      <c r="S23" s="13"/>
    </row>
    <row r="24" spans="1:19" x14ac:dyDescent="0.3">
      <c r="A24" s="22">
        <f t="shared" si="2"/>
        <v>0</v>
      </c>
      <c r="B24" s="23"/>
      <c r="C24" s="23"/>
      <c r="D24" s="24">
        <f t="shared" si="3"/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11"/>
      <c r="N24" s="11"/>
      <c r="O24" s="11"/>
      <c r="P24" s="11"/>
      <c r="Q24" s="12"/>
      <c r="R24" s="12"/>
      <c r="S24" s="13"/>
    </row>
    <row r="25" spans="1:19" x14ac:dyDescent="0.3">
      <c r="A25" s="22">
        <f t="shared" si="2"/>
        <v>0</v>
      </c>
      <c r="B25" s="23"/>
      <c r="C25" s="23"/>
      <c r="D25" s="24">
        <f t="shared" si="3"/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11"/>
      <c r="N25" s="11"/>
      <c r="O25" s="11"/>
      <c r="P25" s="11"/>
      <c r="Q25" s="12"/>
      <c r="R25" s="12"/>
      <c r="S25" s="13"/>
    </row>
    <row r="26" spans="1:19" x14ac:dyDescent="0.3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3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3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3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3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3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3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3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3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3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3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3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3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3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3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3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3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3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3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3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3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3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3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3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3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3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3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3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3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3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3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3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3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3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3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3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3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3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3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3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3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3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3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3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3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3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3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3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3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3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3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3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3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3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3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3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3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si="0"/>
        <v>0</v>
      </c>
      <c r="L82" s="11">
        <f t="shared" si="1"/>
        <v>1</v>
      </c>
      <c r="M82" s="11"/>
      <c r="N82" s="11"/>
      <c r="O82" s="11"/>
      <c r="P82" s="11"/>
      <c r="Q82" s="12"/>
      <c r="R82" s="12"/>
      <c r="S82" s="13"/>
    </row>
    <row r="83" spans="1:19" x14ac:dyDescent="0.3">
      <c r="A83" s="22">
        <f t="shared" si="2"/>
        <v>0</v>
      </c>
      <c r="B83" s="23"/>
      <c r="C83" s="23"/>
      <c r="D83" s="24">
        <f t="shared" si="3"/>
        <v>0</v>
      </c>
      <c r="F83" s="20"/>
      <c r="G83" s="11"/>
      <c r="H83" s="11"/>
      <c r="I83" s="11"/>
      <c r="J83" s="11"/>
      <c r="K83" s="11">
        <f t="shared" si="0"/>
        <v>0</v>
      </c>
      <c r="L83" s="11">
        <f t="shared" si="1"/>
        <v>1</v>
      </c>
      <c r="M83" s="11"/>
      <c r="N83" s="11"/>
      <c r="O83" s="11"/>
      <c r="P83" s="11"/>
      <c r="Q83" s="12"/>
      <c r="R83" s="12"/>
      <c r="S83" s="13"/>
    </row>
    <row r="84" spans="1:19" x14ac:dyDescent="0.3">
      <c r="A84" s="22">
        <f t="shared" si="2"/>
        <v>0</v>
      </c>
      <c r="B84" s="23"/>
      <c r="C84" s="23"/>
      <c r="D84" s="24">
        <f t="shared" si="3"/>
        <v>0</v>
      </c>
      <c r="F84" s="20"/>
      <c r="G84" s="11"/>
      <c r="H84" s="11"/>
      <c r="I84" s="11"/>
      <c r="J84" s="11"/>
      <c r="K84" s="11">
        <f t="shared" ref="K84:K97" si="4">IF(B84=$M$19,18,IF(B84=$M$20,15,IF(B84=$M$21,12,IF(B84=$M$22,8,IF(B84=$M$23,2,0)))))</f>
        <v>0</v>
      </c>
      <c r="L84" s="11">
        <f t="shared" ref="L84:L97" si="5">IF(C84&lt;=3,1,IF(C84&lt;=5,0.9,IF(C84&lt;=25,0.8,IF(C84&gt;25,0.4,0))))</f>
        <v>1</v>
      </c>
      <c r="M84" s="11"/>
      <c r="N84" s="11"/>
      <c r="O84" s="11"/>
      <c r="P84" s="11"/>
      <c r="Q84" s="12"/>
      <c r="R84" s="12"/>
      <c r="S84" s="13"/>
    </row>
    <row r="85" spans="1:19" x14ac:dyDescent="0.3">
      <c r="A85" s="22">
        <f t="shared" ref="A85:A97" si="6">IF(B85&gt;0,A84+1,)</f>
        <v>0</v>
      </c>
      <c r="B85" s="23"/>
      <c r="C85" s="23"/>
      <c r="D85" s="24">
        <f t="shared" ref="D85:D97" si="7">K85*L85</f>
        <v>0</v>
      </c>
      <c r="F85" s="20"/>
      <c r="G85" s="11"/>
      <c r="H85" s="11"/>
      <c r="I85" s="11"/>
      <c r="J85" s="11"/>
      <c r="K85" s="11">
        <f t="shared" si="4"/>
        <v>0</v>
      </c>
      <c r="L85" s="11">
        <f t="shared" si="5"/>
        <v>1</v>
      </c>
      <c r="M85" s="11"/>
      <c r="N85" s="11"/>
      <c r="O85" s="11"/>
      <c r="P85" s="11"/>
      <c r="Q85" s="12"/>
      <c r="R85" s="12"/>
      <c r="S85" s="13"/>
    </row>
    <row r="86" spans="1:19" x14ac:dyDescent="0.3">
      <c r="A86" s="22">
        <f t="shared" si="6"/>
        <v>0</v>
      </c>
      <c r="B86" s="23"/>
      <c r="C86" s="23"/>
      <c r="D86" s="24">
        <f t="shared" si="7"/>
        <v>0</v>
      </c>
      <c r="F86" s="20"/>
      <c r="G86" s="11"/>
      <c r="H86" s="11"/>
      <c r="I86" s="11"/>
      <c r="J86" s="11"/>
      <c r="K86" s="11">
        <f t="shared" si="4"/>
        <v>0</v>
      </c>
      <c r="L86" s="11">
        <f t="shared" si="5"/>
        <v>1</v>
      </c>
      <c r="M86" s="11"/>
      <c r="N86" s="11"/>
      <c r="O86" s="11"/>
      <c r="P86" s="11"/>
      <c r="Q86" s="12"/>
      <c r="R86" s="12"/>
      <c r="S86" s="13"/>
    </row>
    <row r="87" spans="1:19" x14ac:dyDescent="0.3">
      <c r="A87" s="22">
        <f t="shared" si="6"/>
        <v>0</v>
      </c>
      <c r="B87" s="23"/>
      <c r="C87" s="23"/>
      <c r="D87" s="24">
        <f t="shared" si="7"/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3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3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3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3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3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3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3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3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3">
      <c r="A96" s="22">
        <f t="shared" si="6"/>
        <v>0</v>
      </c>
      <c r="B96" s="23"/>
      <c r="C96" s="23"/>
      <c r="D96" s="24">
        <f t="shared" si="7"/>
        <v>0</v>
      </c>
      <c r="F96" s="20"/>
      <c r="G96" s="11"/>
      <c r="H96" s="11"/>
      <c r="I96" s="11"/>
      <c r="J96" s="11"/>
      <c r="K96" s="11">
        <f t="shared" si="4"/>
        <v>0</v>
      </c>
      <c r="L96" s="11">
        <f t="shared" si="5"/>
        <v>1</v>
      </c>
      <c r="M96" s="11"/>
      <c r="N96" s="11"/>
      <c r="O96" s="11"/>
      <c r="P96" s="11"/>
      <c r="Q96" s="12"/>
      <c r="R96" s="12"/>
      <c r="S96" s="13"/>
    </row>
    <row r="97" spans="1:19" x14ac:dyDescent="0.3">
      <c r="A97" s="22">
        <f t="shared" si="6"/>
        <v>0</v>
      </c>
      <c r="B97" s="23"/>
      <c r="C97" s="23"/>
      <c r="D97" s="24">
        <f t="shared" si="7"/>
        <v>0</v>
      </c>
      <c r="F97" s="20"/>
      <c r="G97" s="11"/>
      <c r="H97" s="11"/>
      <c r="I97" s="11"/>
      <c r="J97" s="11"/>
      <c r="K97" s="11">
        <f t="shared" si="4"/>
        <v>0</v>
      </c>
      <c r="L97" s="11">
        <f t="shared" si="5"/>
        <v>1</v>
      </c>
      <c r="M97" s="11"/>
      <c r="N97" s="11"/>
      <c r="O97" s="11"/>
      <c r="P97" s="11"/>
      <c r="Q97" s="12"/>
      <c r="R97" s="12"/>
      <c r="S97" s="13"/>
    </row>
    <row r="98" spans="1:19" x14ac:dyDescent="0.3">
      <c r="F98" s="20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2"/>
      <c r="R98" s="12"/>
      <c r="S98" s="13"/>
    </row>
    <row r="99" spans="1:19" x14ac:dyDescent="0.3">
      <c r="F99" s="2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/>
      <c r="R99" s="12"/>
      <c r="S99" s="13"/>
    </row>
    <row r="100" spans="1:19" ht="15.6" x14ac:dyDescent="0.3">
      <c r="A100" s="9" t="s">
        <v>71</v>
      </c>
      <c r="F100" s="15">
        <f>SUM(E110:E133)</f>
        <v>0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ht="24" customHeight="1" x14ac:dyDescent="0.3">
      <c r="B101" s="56" t="s">
        <v>15</v>
      </c>
      <c r="C101" s="56"/>
      <c r="D101" s="56"/>
      <c r="E101" s="56"/>
      <c r="F101" s="20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24" customHeight="1" x14ac:dyDescent="0.3">
      <c r="B102" s="56" t="s">
        <v>16</v>
      </c>
      <c r="C102" s="56"/>
      <c r="D102" s="56"/>
      <c r="E102" s="56"/>
      <c r="F102" s="20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14.25" customHeight="1" x14ac:dyDescent="0.3">
      <c r="B103" s="56" t="s">
        <v>17</v>
      </c>
      <c r="C103" s="56"/>
      <c r="D103" s="56"/>
      <c r="E103" s="56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24" customHeight="1" x14ac:dyDescent="0.3">
      <c r="B104" s="56" t="s">
        <v>18</v>
      </c>
      <c r="C104" s="56"/>
      <c r="D104" s="56"/>
      <c r="E104" s="56"/>
      <c r="F104" s="74"/>
      <c r="G104" s="74"/>
      <c r="H104" s="74"/>
      <c r="I104" s="74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24" customHeight="1" x14ac:dyDescent="0.3">
      <c r="B105" s="56" t="s">
        <v>19</v>
      </c>
      <c r="C105" s="56"/>
      <c r="D105" s="56"/>
      <c r="E105" s="56"/>
      <c r="F105" s="20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ht="24" customHeight="1" x14ac:dyDescent="0.3">
      <c r="B106" s="56" t="s">
        <v>20</v>
      </c>
      <c r="C106" s="56"/>
      <c r="D106" s="56"/>
      <c r="E106" s="56"/>
      <c r="F106" s="2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24" customHeight="1" x14ac:dyDescent="0.3">
      <c r="B107" s="56" t="s">
        <v>21</v>
      </c>
      <c r="C107" s="56"/>
      <c r="D107" s="56"/>
      <c r="E107" s="56"/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x14ac:dyDescent="0.3">
      <c r="F108" s="2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/>
      <c r="R108" s="12"/>
      <c r="S108" s="13"/>
    </row>
    <row r="109" spans="1:19" ht="15.6" x14ac:dyDescent="0.3">
      <c r="B109" s="21" t="s">
        <v>22</v>
      </c>
      <c r="C109" s="21" t="s">
        <v>8</v>
      </c>
      <c r="D109" s="21" t="s">
        <v>23</v>
      </c>
      <c r="E109" s="21" t="s">
        <v>9</v>
      </c>
      <c r="F109" s="2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2"/>
      <c r="R109" s="12"/>
      <c r="S109" s="13"/>
    </row>
    <row r="110" spans="1:19" x14ac:dyDescent="0.3">
      <c r="A110" s="22">
        <f>IF(B110&gt;0,1,)</f>
        <v>0</v>
      </c>
      <c r="B110" s="23"/>
      <c r="C110" s="23"/>
      <c r="D110" s="26"/>
      <c r="E110" s="24">
        <f>J110*K110*L110</f>
        <v>0</v>
      </c>
      <c r="F110" s="20"/>
      <c r="G110" s="11"/>
      <c r="H110" s="11"/>
      <c r="I110" s="11"/>
      <c r="J110" s="11">
        <f>IF(B110=$M$110,1,IF(B110=$M$111,0.5,IF(B110=$M$112,0.5,)))</f>
        <v>0</v>
      </c>
      <c r="K110" s="11">
        <f>IF(D110=$N$110,10,IF(D110=$N$111,10,IF(D110=$N$112,20,)))</f>
        <v>0</v>
      </c>
      <c r="L110" s="11">
        <f>IF(C110=0,0,IF(C110=1,1,IF(C110=2,0.8,IF(C110&gt;2,0.6,0))))</f>
        <v>0</v>
      </c>
      <c r="M110" s="11" t="s">
        <v>24</v>
      </c>
      <c r="N110" s="11" t="s">
        <v>25</v>
      </c>
      <c r="O110" s="11"/>
      <c r="P110" s="11"/>
      <c r="Q110" s="12"/>
      <c r="R110" s="12"/>
      <c r="S110" s="13"/>
    </row>
    <row r="111" spans="1:19" x14ac:dyDescent="0.3">
      <c r="A111" s="22">
        <f>IF(B111&gt;0,A110+1,)</f>
        <v>0</v>
      </c>
      <c r="B111" s="23"/>
      <c r="C111" s="23"/>
      <c r="D111" s="26"/>
      <c r="E111" s="24">
        <f t="shared" ref="E111:E133" si="8">J111*K111*L111</f>
        <v>0</v>
      </c>
      <c r="F111" s="20"/>
      <c r="G111" s="11"/>
      <c r="H111" s="11"/>
      <c r="I111" s="11"/>
      <c r="J111" s="11">
        <f>IF(B111=$M$110,1,IF(B111=$M$111,0.5,IF(B111=$M$112,0.5,)))</f>
        <v>0</v>
      </c>
      <c r="K111" s="11">
        <f t="shared" ref="K111:K133" si="9">IF(D111=$N$110,10,IF(D111=$N$111,10,IF(D111=$N$112,20,)))</f>
        <v>0</v>
      </c>
      <c r="L111" s="11">
        <f t="shared" ref="L111:L133" si="10">IF(C111=0,0,IF(C111=1,1,IF(C111=2,0.8,IF(C111&gt;2,0.6,0))))</f>
        <v>0</v>
      </c>
      <c r="M111" s="11" t="s">
        <v>26</v>
      </c>
      <c r="N111" s="11" t="s">
        <v>27</v>
      </c>
      <c r="O111" s="11"/>
      <c r="P111" s="11"/>
      <c r="Q111" s="12"/>
      <c r="R111" s="12"/>
      <c r="S111" s="13"/>
    </row>
    <row r="112" spans="1:19" x14ac:dyDescent="0.3">
      <c r="A112" s="22">
        <f>IF(B112&gt;0,A111+1,)</f>
        <v>0</v>
      </c>
      <c r="B112" s="23"/>
      <c r="C112" s="23"/>
      <c r="D112" s="26"/>
      <c r="E112" s="24">
        <f t="shared" si="8"/>
        <v>0</v>
      </c>
      <c r="F112" s="20"/>
      <c r="G112" s="11"/>
      <c r="H112" s="11"/>
      <c r="I112" s="11"/>
      <c r="J112" s="11">
        <f>IF(B112=$M$110,1,IF(B112=$M$111,0.5,IF(B112=$M$112,0.5,)))</f>
        <v>0</v>
      </c>
      <c r="K112" s="11">
        <f t="shared" si="9"/>
        <v>0</v>
      </c>
      <c r="L112" s="11">
        <f t="shared" si="10"/>
        <v>0</v>
      </c>
      <c r="M112" s="11" t="s">
        <v>28</v>
      </c>
      <c r="N112" s="11" t="s">
        <v>29</v>
      </c>
      <c r="O112" s="11"/>
      <c r="P112" s="11"/>
      <c r="Q112" s="12"/>
      <c r="R112" s="12"/>
      <c r="S112" s="13"/>
    </row>
    <row r="113" spans="1:19" x14ac:dyDescent="0.3">
      <c r="A113" s="22">
        <f t="shared" ref="A113:A133" si="11">IF(B113&gt;0,A112+1,)</f>
        <v>0</v>
      </c>
      <c r="B113" s="23"/>
      <c r="C113" s="23"/>
      <c r="D113" s="26"/>
      <c r="E113" s="24">
        <f t="shared" si="8"/>
        <v>0</v>
      </c>
      <c r="F113" s="20"/>
      <c r="G113" s="11"/>
      <c r="H113" s="11"/>
      <c r="I113" s="11"/>
      <c r="J113" s="11">
        <f t="shared" ref="J113:J133" si="12">IF(B113=$M$110,1,IF(B113=$M$111,0.5,IF(B113=$M$112,0.5,)))</f>
        <v>0</v>
      </c>
      <c r="K113" s="11">
        <f t="shared" si="9"/>
        <v>0</v>
      </c>
      <c r="L113" s="11">
        <f t="shared" si="10"/>
        <v>0</v>
      </c>
      <c r="M113" s="11"/>
      <c r="N113" s="11"/>
      <c r="O113" s="11"/>
      <c r="P113" s="11"/>
      <c r="Q113" s="12"/>
      <c r="R113" s="12"/>
      <c r="S113" s="13"/>
    </row>
    <row r="114" spans="1:19" x14ac:dyDescent="0.3">
      <c r="A114" s="22">
        <f t="shared" si="11"/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 t="shared" si="12"/>
        <v>0</v>
      </c>
      <c r="K114" s="11">
        <f t="shared" si="9"/>
        <v>0</v>
      </c>
      <c r="L114" s="11">
        <f t="shared" si="10"/>
        <v>0</v>
      </c>
      <c r="M114" s="11"/>
      <c r="N114" s="11"/>
      <c r="O114" s="11"/>
      <c r="P114" s="11"/>
      <c r="Q114" s="12"/>
      <c r="R114" s="12"/>
      <c r="S114" s="13"/>
    </row>
    <row r="115" spans="1:19" x14ac:dyDescent="0.3">
      <c r="A115" s="22">
        <f t="shared" si="11"/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si="12"/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3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3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3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3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3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3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3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3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3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3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3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3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3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3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3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3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3">
      <c r="A132" s="22">
        <f t="shared" si="11"/>
        <v>0</v>
      </c>
      <c r="B132" s="23"/>
      <c r="C132" s="23"/>
      <c r="D132" s="26"/>
      <c r="E132" s="24">
        <f t="shared" si="8"/>
        <v>0</v>
      </c>
      <c r="F132" s="20"/>
      <c r="G132" s="11"/>
      <c r="H132" s="11"/>
      <c r="I132" s="11"/>
      <c r="J132" s="11">
        <f t="shared" si="12"/>
        <v>0</v>
      </c>
      <c r="K132" s="11">
        <f t="shared" si="9"/>
        <v>0</v>
      </c>
      <c r="L132" s="11">
        <f t="shared" si="10"/>
        <v>0</v>
      </c>
      <c r="M132" s="11"/>
      <c r="N132" s="11"/>
      <c r="O132" s="11"/>
      <c r="P132" s="11"/>
      <c r="Q132" s="12"/>
      <c r="R132" s="12"/>
      <c r="S132" s="13"/>
    </row>
    <row r="133" spans="1:19" x14ac:dyDescent="0.3">
      <c r="A133" s="22">
        <f t="shared" si="11"/>
        <v>0</v>
      </c>
      <c r="B133" s="23"/>
      <c r="C133" s="23"/>
      <c r="D133" s="26"/>
      <c r="E133" s="24">
        <f t="shared" si="8"/>
        <v>0</v>
      </c>
      <c r="F133" s="20"/>
      <c r="G133" s="11"/>
      <c r="H133" s="11"/>
      <c r="I133" s="11"/>
      <c r="J133" s="11">
        <f t="shared" si="12"/>
        <v>0</v>
      </c>
      <c r="K133" s="11">
        <f t="shared" si="9"/>
        <v>0</v>
      </c>
      <c r="L133" s="11">
        <f t="shared" si="10"/>
        <v>0</v>
      </c>
      <c r="M133" s="11"/>
      <c r="N133" s="11"/>
      <c r="O133" s="11"/>
      <c r="P133" s="11"/>
      <c r="Q133" s="12"/>
      <c r="R133" s="12"/>
      <c r="S133" s="13"/>
    </row>
    <row r="134" spans="1:19" x14ac:dyDescent="0.3">
      <c r="F134" s="20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2"/>
      <c r="R134" s="12"/>
      <c r="S134" s="13"/>
    </row>
    <row r="135" spans="1:19" x14ac:dyDescent="0.3">
      <c r="F135" s="20"/>
      <c r="G135" s="11"/>
      <c r="H135" s="11"/>
      <c r="I135" s="11"/>
      <c r="J135" s="11"/>
      <c r="K135" s="27"/>
      <c r="L135" s="11"/>
      <c r="M135" s="11"/>
      <c r="N135" s="11"/>
      <c r="O135" s="11"/>
      <c r="P135" s="11"/>
      <c r="Q135" s="12"/>
      <c r="R135" s="12"/>
      <c r="S135" s="13"/>
    </row>
    <row r="136" spans="1:19" ht="15.6" x14ac:dyDescent="0.3">
      <c r="A136" s="9" t="s">
        <v>72</v>
      </c>
      <c r="F136" s="15">
        <f>SUM(D140:D164)</f>
        <v>0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2"/>
      <c r="R136" s="12"/>
      <c r="S136" s="13"/>
    </row>
    <row r="137" spans="1:19" ht="26.25" customHeight="1" x14ac:dyDescent="0.3">
      <c r="A137" s="28"/>
      <c r="B137" s="56" t="s">
        <v>30</v>
      </c>
      <c r="C137" s="56"/>
      <c r="D137" s="56"/>
      <c r="E137" s="56"/>
      <c r="F137" s="20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/>
      <c r="R137" s="12"/>
      <c r="S137" s="13"/>
    </row>
    <row r="138" spans="1:19" x14ac:dyDescent="0.3">
      <c r="A138" s="28"/>
      <c r="F138" s="20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/>
      <c r="R138" s="12"/>
      <c r="S138" s="13"/>
    </row>
    <row r="139" spans="1:19" ht="15.6" x14ac:dyDescent="0.3">
      <c r="B139" s="21" t="s">
        <v>23</v>
      </c>
      <c r="C139" s="21" t="s">
        <v>8</v>
      </c>
      <c r="D139" s="21" t="s">
        <v>9</v>
      </c>
      <c r="F139" s="20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/>
      <c r="R139" s="12"/>
      <c r="S139" s="13"/>
    </row>
    <row r="140" spans="1:19" x14ac:dyDescent="0.3">
      <c r="A140" s="22">
        <f>IF(B140&gt;0,1,)</f>
        <v>0</v>
      </c>
      <c r="B140" s="23"/>
      <c r="C140" s="23"/>
      <c r="D140" s="24">
        <f>K140*L140</f>
        <v>0</v>
      </c>
      <c r="F140" s="20"/>
      <c r="G140" s="11"/>
      <c r="H140" s="11"/>
      <c r="I140" s="11"/>
      <c r="J140" s="11"/>
      <c r="K140" s="11">
        <f t="shared" ref="K140:K164" si="13">IF(B140=$M$140,1.5,IF(B140=$M$141,1.5,IF(B140=$M$142,4,)))</f>
        <v>0</v>
      </c>
      <c r="L140" s="11">
        <f>IF(C140=0,0,IF(C140&lt;=3,1,IF(C140&lt;=5,0.9,IF(C140&gt;=6,0.8,0))))</f>
        <v>0</v>
      </c>
      <c r="M140" s="11" t="s">
        <v>25</v>
      </c>
      <c r="N140" s="11"/>
      <c r="O140" s="11"/>
      <c r="P140" s="11"/>
      <c r="Q140" s="12"/>
      <c r="R140" s="12"/>
      <c r="S140" s="13"/>
    </row>
    <row r="141" spans="1:19" x14ac:dyDescent="0.3">
      <c r="A141" s="22">
        <f>IF(B141&gt;0,A140+1,)</f>
        <v>0</v>
      </c>
      <c r="B141" s="23"/>
      <c r="C141" s="23"/>
      <c r="D141" s="24">
        <f t="shared" ref="D141:D164" si="14">K141*L141</f>
        <v>0</v>
      </c>
      <c r="F141" s="20"/>
      <c r="G141" s="11"/>
      <c r="H141" s="11"/>
      <c r="I141" s="11"/>
      <c r="J141" s="11"/>
      <c r="K141" s="11">
        <f t="shared" si="13"/>
        <v>0</v>
      </c>
      <c r="L141" s="11">
        <f t="shared" ref="L141:L164" si="15">IF(C141=0,0,IF(C141&lt;=3,1,IF(C141&lt;=5,0.9,IF(C141&gt;=6,0.8,0))))</f>
        <v>0</v>
      </c>
      <c r="M141" s="11" t="s">
        <v>27</v>
      </c>
      <c r="N141" s="11"/>
      <c r="O141" s="11"/>
      <c r="P141" s="11"/>
      <c r="Q141" s="12"/>
      <c r="R141" s="12"/>
      <c r="S141" s="13"/>
    </row>
    <row r="142" spans="1:19" x14ac:dyDescent="0.3">
      <c r="A142" s="22">
        <f>IF(B142&gt;0,A141+1,)</f>
        <v>0</v>
      </c>
      <c r="B142" s="23"/>
      <c r="C142" s="23"/>
      <c r="D142" s="24">
        <f t="shared" si="14"/>
        <v>0</v>
      </c>
      <c r="F142" s="20"/>
      <c r="G142" s="11"/>
      <c r="H142" s="11"/>
      <c r="I142" s="11"/>
      <c r="J142" s="11"/>
      <c r="K142" s="11">
        <f t="shared" si="13"/>
        <v>0</v>
      </c>
      <c r="L142" s="11">
        <f t="shared" si="15"/>
        <v>0</v>
      </c>
      <c r="M142" s="11" t="s">
        <v>29</v>
      </c>
      <c r="N142" s="11"/>
      <c r="O142" s="11"/>
      <c r="P142" s="11"/>
      <c r="Q142" s="12"/>
      <c r="R142" s="12"/>
      <c r="S142" s="13"/>
    </row>
    <row r="143" spans="1:19" x14ac:dyDescent="0.3">
      <c r="A143" s="22">
        <f>IF(B143&gt;0,A142+1,)</f>
        <v>0</v>
      </c>
      <c r="B143" s="23"/>
      <c r="C143" s="23"/>
      <c r="D143" s="24">
        <f t="shared" si="14"/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si="15"/>
        <v>0</v>
      </c>
      <c r="M143" s="11"/>
      <c r="N143" s="11"/>
      <c r="O143" s="11"/>
      <c r="P143" s="11"/>
      <c r="Q143" s="12"/>
      <c r="R143" s="12"/>
      <c r="S143" s="13"/>
    </row>
    <row r="144" spans="1:19" x14ac:dyDescent="0.3">
      <c r="A144" s="22">
        <f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/>
      <c r="N144" s="11"/>
      <c r="O144" s="11"/>
      <c r="P144" s="11"/>
      <c r="Q144" s="12"/>
      <c r="R144" s="12"/>
      <c r="S144" s="13"/>
    </row>
    <row r="145" spans="1:19" x14ac:dyDescent="0.3">
      <c r="A145" s="22">
        <f>IF(B145&gt;0,A144+1,)</f>
        <v>0</v>
      </c>
      <c r="B145" s="23"/>
      <c r="C145" s="23"/>
      <c r="D145" s="24">
        <f t="shared" si="14"/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3">
      <c r="A146" s="22">
        <f t="shared" ref="A146:A164" si="16">IF(B146&gt;0,A145+1,)</f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3">
      <c r="A147" s="22">
        <f t="shared" si="16"/>
        <v>0</v>
      </c>
      <c r="B147" s="23"/>
      <c r="C147" s="23"/>
      <c r="D147" s="24">
        <f>K147*L147</f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3">
      <c r="A148" s="22">
        <f t="shared" si="16"/>
        <v>0</v>
      </c>
      <c r="B148" s="23"/>
      <c r="C148" s="23"/>
      <c r="D148" s="24">
        <f t="shared" si="14"/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3">
      <c r="A149" s="22">
        <f t="shared" si="16"/>
        <v>0</v>
      </c>
      <c r="B149" s="23"/>
      <c r="C149" s="23"/>
      <c r="D149" s="24">
        <f t="shared" si="14"/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3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3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3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3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3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3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3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3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3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3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3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3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3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3" spans="1:19" x14ac:dyDescent="0.3">
      <c r="A163" s="22">
        <f t="shared" si="16"/>
        <v>0</v>
      </c>
      <c r="B163" s="23"/>
      <c r="C163" s="23"/>
      <c r="D163" s="24">
        <f t="shared" si="14"/>
        <v>0</v>
      </c>
      <c r="F163" s="20"/>
      <c r="G163" s="11"/>
      <c r="H163" s="11"/>
      <c r="I163" s="11"/>
      <c r="J163" s="11"/>
      <c r="K163" s="11">
        <f t="shared" si="13"/>
        <v>0</v>
      </c>
      <c r="L163" s="11">
        <f t="shared" si="15"/>
        <v>0</v>
      </c>
      <c r="M163" s="11"/>
      <c r="N163" s="11"/>
      <c r="O163" s="11"/>
      <c r="P163" s="11"/>
      <c r="Q163" s="12"/>
      <c r="R163" s="12"/>
      <c r="S163" s="13"/>
    </row>
    <row r="164" spans="1:19" x14ac:dyDescent="0.3">
      <c r="A164" s="22">
        <f t="shared" si="16"/>
        <v>0</v>
      </c>
      <c r="B164" s="23"/>
      <c r="C164" s="23"/>
      <c r="D164" s="24">
        <f t="shared" si="14"/>
        <v>0</v>
      </c>
      <c r="F164" s="20"/>
      <c r="G164" s="11"/>
      <c r="H164" s="11"/>
      <c r="I164" s="11"/>
      <c r="J164" s="11"/>
      <c r="K164" s="11">
        <f t="shared" si="13"/>
        <v>0</v>
      </c>
      <c r="L164" s="11">
        <f t="shared" si="15"/>
        <v>0</v>
      </c>
      <c r="M164" s="11"/>
      <c r="N164" s="11"/>
      <c r="O164" s="11"/>
      <c r="P164" s="11"/>
      <c r="Q164" s="12"/>
      <c r="R164" s="12"/>
      <c r="S164" s="13"/>
    </row>
    <row r="167" spans="1:19" ht="15.6" x14ac:dyDescent="0.3">
      <c r="A167" s="9" t="s">
        <v>73</v>
      </c>
      <c r="F167" s="29">
        <f>SUM(F171:F191)</f>
        <v>0</v>
      </c>
    </row>
    <row r="168" spans="1:19" ht="63.75" customHeight="1" x14ac:dyDescent="0.3">
      <c r="A168" s="9"/>
      <c r="B168" s="56" t="s">
        <v>31</v>
      </c>
      <c r="C168" s="56"/>
      <c r="D168" s="56"/>
      <c r="E168" s="56"/>
      <c r="F168" s="30"/>
    </row>
    <row r="169" spans="1:19" x14ac:dyDescent="0.3">
      <c r="B169" s="31"/>
    </row>
    <row r="170" spans="1:19" ht="15.6" x14ac:dyDescent="0.3">
      <c r="B170" s="21" t="s">
        <v>23</v>
      </c>
      <c r="C170" s="66" t="s">
        <v>32</v>
      </c>
      <c r="D170" s="67"/>
      <c r="E170" s="68"/>
      <c r="F170" s="21" t="s">
        <v>9</v>
      </c>
    </row>
    <row r="171" spans="1:19" x14ac:dyDescent="0.3">
      <c r="A171" s="22">
        <f>IF(B171&gt;0,1,)</f>
        <v>0</v>
      </c>
      <c r="B171" s="23"/>
      <c r="C171" s="63"/>
      <c r="D171" s="65"/>
      <c r="E171" s="64"/>
      <c r="F171" s="24">
        <f>L171</f>
        <v>0</v>
      </c>
      <c r="L171" s="32">
        <f>IF(B171=$M$171,IF(C171=$N$171,0.75,IF(C171=$N$172,0.2,)),IF(B171=$M$172,IF(C171=$N$171,2,IF(C171=$N$172,0.5,)),0))</f>
        <v>0</v>
      </c>
      <c r="M171" s="32" t="s">
        <v>33</v>
      </c>
      <c r="N171" s="32" t="s">
        <v>34</v>
      </c>
    </row>
    <row r="172" spans="1:19" x14ac:dyDescent="0.3">
      <c r="A172" s="22">
        <f>IF(B172&gt;0,A171+1,)</f>
        <v>0</v>
      </c>
      <c r="B172" s="23"/>
      <c r="C172" s="63"/>
      <c r="D172" s="65"/>
      <c r="E172" s="64"/>
      <c r="F172" s="24">
        <f>L172</f>
        <v>0</v>
      </c>
      <c r="L172" s="32">
        <f>IF(B172=$M$171,IF(C172=$N$171,0.75,IF(C172=$N$172,0.2,)),IF(B172=$M$172,IF(C172=$N$171,2,IF(C172=$N$172,0.5,)),0))</f>
        <v>0</v>
      </c>
      <c r="M172" s="32" t="s">
        <v>29</v>
      </c>
      <c r="N172" s="32" t="s">
        <v>35</v>
      </c>
    </row>
    <row r="173" spans="1:19" x14ac:dyDescent="0.3">
      <c r="A173" s="22">
        <f>IF(B173&gt;0,A172+1,)</f>
        <v>0</v>
      </c>
      <c r="B173" s="23"/>
      <c r="C173" s="63"/>
      <c r="D173" s="65"/>
      <c r="E173" s="64"/>
      <c r="F173" s="24">
        <f>L173</f>
        <v>0</v>
      </c>
      <c r="L173" s="32">
        <f>IF(B173=$M$171,IF(C173=$N$171,0.75,IF(C173=$N$172,0.2,)),IF(B173=$M$172,IF(C173=$N$171,2,IF(C173=$N$172,0.5,)),0))</f>
        <v>0</v>
      </c>
    </row>
    <row r="174" spans="1:19" x14ac:dyDescent="0.3">
      <c r="A174" s="22">
        <f>IF(B174&gt;0,A173+1,)</f>
        <v>0</v>
      </c>
      <c r="B174" s="23"/>
      <c r="C174" s="63"/>
      <c r="D174" s="65"/>
      <c r="E174" s="64"/>
      <c r="F174" s="24">
        <f>L174</f>
        <v>0</v>
      </c>
      <c r="L174" s="32">
        <f>IF(B174=$M$171,IF(C174=$N$171,0.75,IF(C174=$N$172,0.2,)),IF(B174=$M$172,IF(C174=$N$171,2,IF(C174=$N$172,0.5,)),0))</f>
        <v>0</v>
      </c>
    </row>
    <row r="175" spans="1:19" x14ac:dyDescent="0.3">
      <c r="A175" s="22">
        <f>IF(B175&gt;0,A174+1,)</f>
        <v>0</v>
      </c>
      <c r="B175" s="23"/>
      <c r="C175" s="63"/>
      <c r="D175" s="65"/>
      <c r="E175" s="64"/>
      <c r="F175" s="24">
        <f t="shared" ref="F175:F191" si="17">L175</f>
        <v>0</v>
      </c>
      <c r="L175" s="32">
        <f t="shared" ref="L175:L191" si="18">IF(B175=$M$171,IF(C175=$N$171,0.75,IF(C175=$N$172,0.2,)),IF(B175=$M$172,IF(C175=$N$171,2,IF(C175=$N$172,0.5,)),0))</f>
        <v>0</v>
      </c>
    </row>
    <row r="176" spans="1:19" x14ac:dyDescent="0.3">
      <c r="A176" s="22">
        <f t="shared" ref="A176:A191" si="19">IF(B176&gt;0,A175+1,)</f>
        <v>0</v>
      </c>
      <c r="B176" s="23"/>
      <c r="C176" s="63"/>
      <c r="D176" s="65"/>
      <c r="E176" s="64"/>
      <c r="F176" s="24">
        <f t="shared" si="17"/>
        <v>0</v>
      </c>
      <c r="L176" s="32">
        <f t="shared" si="18"/>
        <v>0</v>
      </c>
    </row>
    <row r="177" spans="1:12" x14ac:dyDescent="0.3">
      <c r="A177" s="22">
        <f t="shared" si="19"/>
        <v>0</v>
      </c>
      <c r="B177" s="23"/>
      <c r="C177" s="63"/>
      <c r="D177" s="65"/>
      <c r="E177" s="64"/>
      <c r="F177" s="24">
        <f t="shared" si="17"/>
        <v>0</v>
      </c>
      <c r="L177" s="32">
        <f t="shared" si="18"/>
        <v>0</v>
      </c>
    </row>
    <row r="178" spans="1:12" x14ac:dyDescent="0.3">
      <c r="A178" s="22">
        <f t="shared" si="19"/>
        <v>0</v>
      </c>
      <c r="B178" s="23"/>
      <c r="C178" s="63"/>
      <c r="D178" s="65"/>
      <c r="E178" s="64"/>
      <c r="F178" s="24">
        <f t="shared" si="17"/>
        <v>0</v>
      </c>
      <c r="L178" s="32">
        <f t="shared" si="18"/>
        <v>0</v>
      </c>
    </row>
    <row r="179" spans="1:12" x14ac:dyDescent="0.3">
      <c r="A179" s="22">
        <f t="shared" si="19"/>
        <v>0</v>
      </c>
      <c r="B179" s="23"/>
      <c r="C179" s="63"/>
      <c r="D179" s="65"/>
      <c r="E179" s="64"/>
      <c r="F179" s="24">
        <f t="shared" si="17"/>
        <v>0</v>
      </c>
      <c r="L179" s="32">
        <f t="shared" si="18"/>
        <v>0</v>
      </c>
    </row>
    <row r="180" spans="1:12" x14ac:dyDescent="0.3">
      <c r="A180" s="22">
        <f t="shared" si="19"/>
        <v>0</v>
      </c>
      <c r="B180" s="23"/>
      <c r="C180" s="63"/>
      <c r="D180" s="65"/>
      <c r="E180" s="64"/>
      <c r="F180" s="24">
        <f t="shared" si="17"/>
        <v>0</v>
      </c>
      <c r="L180" s="32">
        <f t="shared" si="18"/>
        <v>0</v>
      </c>
    </row>
    <row r="181" spans="1:12" x14ac:dyDescent="0.3">
      <c r="A181" s="22">
        <f t="shared" si="19"/>
        <v>0</v>
      </c>
      <c r="B181" s="23"/>
      <c r="C181" s="63"/>
      <c r="D181" s="65"/>
      <c r="E181" s="64"/>
      <c r="F181" s="24">
        <f t="shared" si="17"/>
        <v>0</v>
      </c>
      <c r="L181" s="32">
        <f t="shared" si="18"/>
        <v>0</v>
      </c>
    </row>
    <row r="182" spans="1:12" x14ac:dyDescent="0.3">
      <c r="A182" s="22">
        <f t="shared" si="19"/>
        <v>0</v>
      </c>
      <c r="B182" s="23"/>
      <c r="C182" s="63"/>
      <c r="D182" s="65"/>
      <c r="E182" s="64"/>
      <c r="F182" s="24">
        <f t="shared" si="17"/>
        <v>0</v>
      </c>
      <c r="L182" s="32">
        <f t="shared" si="18"/>
        <v>0</v>
      </c>
    </row>
    <row r="183" spans="1:12" x14ac:dyDescent="0.3">
      <c r="A183" s="22">
        <f t="shared" si="19"/>
        <v>0</v>
      </c>
      <c r="B183" s="23"/>
      <c r="C183" s="63"/>
      <c r="D183" s="65"/>
      <c r="E183" s="64"/>
      <c r="F183" s="24">
        <f t="shared" si="17"/>
        <v>0</v>
      </c>
      <c r="L183" s="32">
        <f t="shared" si="18"/>
        <v>0</v>
      </c>
    </row>
    <row r="184" spans="1:12" x14ac:dyDescent="0.3">
      <c r="A184" s="22">
        <f t="shared" si="19"/>
        <v>0</v>
      </c>
      <c r="B184" s="23"/>
      <c r="C184" s="63"/>
      <c r="D184" s="65"/>
      <c r="E184" s="64"/>
      <c r="F184" s="24">
        <f t="shared" si="17"/>
        <v>0</v>
      </c>
      <c r="L184" s="32">
        <f t="shared" si="18"/>
        <v>0</v>
      </c>
    </row>
    <row r="185" spans="1:12" x14ac:dyDescent="0.3">
      <c r="A185" s="22">
        <f t="shared" si="19"/>
        <v>0</v>
      </c>
      <c r="B185" s="23"/>
      <c r="C185" s="63"/>
      <c r="D185" s="65"/>
      <c r="E185" s="64"/>
      <c r="F185" s="24">
        <f t="shared" si="17"/>
        <v>0</v>
      </c>
      <c r="L185" s="32">
        <f t="shared" si="18"/>
        <v>0</v>
      </c>
    </row>
    <row r="186" spans="1:12" x14ac:dyDescent="0.3">
      <c r="A186" s="22">
        <f t="shared" si="19"/>
        <v>0</v>
      </c>
      <c r="B186" s="23"/>
      <c r="C186" s="63"/>
      <c r="D186" s="65"/>
      <c r="E186" s="64"/>
      <c r="F186" s="24">
        <f t="shared" si="17"/>
        <v>0</v>
      </c>
      <c r="L186" s="32">
        <f t="shared" si="18"/>
        <v>0</v>
      </c>
    </row>
    <row r="187" spans="1:12" x14ac:dyDescent="0.3">
      <c r="A187" s="22">
        <f t="shared" si="19"/>
        <v>0</v>
      </c>
      <c r="B187" s="23"/>
      <c r="C187" s="63"/>
      <c r="D187" s="65"/>
      <c r="E187" s="64"/>
      <c r="F187" s="24">
        <f t="shared" si="17"/>
        <v>0</v>
      </c>
      <c r="L187" s="32">
        <f t="shared" si="18"/>
        <v>0</v>
      </c>
    </row>
    <row r="188" spans="1:12" x14ac:dyDescent="0.3">
      <c r="A188" s="22">
        <f t="shared" si="19"/>
        <v>0</v>
      </c>
      <c r="B188" s="23"/>
      <c r="C188" s="63"/>
      <c r="D188" s="65"/>
      <c r="E188" s="64"/>
      <c r="F188" s="24">
        <f t="shared" si="17"/>
        <v>0</v>
      </c>
      <c r="L188" s="32">
        <f t="shared" si="18"/>
        <v>0</v>
      </c>
    </row>
    <row r="189" spans="1:12" x14ac:dyDescent="0.3">
      <c r="A189" s="22">
        <f t="shared" si="19"/>
        <v>0</v>
      </c>
      <c r="B189" s="23"/>
      <c r="C189" s="63"/>
      <c r="D189" s="65"/>
      <c r="E189" s="64"/>
      <c r="F189" s="24">
        <f t="shared" si="17"/>
        <v>0</v>
      </c>
      <c r="L189" s="32">
        <f t="shared" si="18"/>
        <v>0</v>
      </c>
    </row>
    <row r="190" spans="1:12" x14ac:dyDescent="0.3">
      <c r="A190" s="22">
        <f t="shared" si="19"/>
        <v>0</v>
      </c>
      <c r="B190" s="23"/>
      <c r="C190" s="63"/>
      <c r="D190" s="65"/>
      <c r="E190" s="64"/>
      <c r="F190" s="24">
        <f t="shared" si="17"/>
        <v>0</v>
      </c>
      <c r="L190" s="32">
        <f t="shared" si="18"/>
        <v>0</v>
      </c>
    </row>
    <row r="191" spans="1:12" x14ac:dyDescent="0.3">
      <c r="A191" s="22">
        <f t="shared" si="19"/>
        <v>0</v>
      </c>
      <c r="B191" s="23"/>
      <c r="C191" s="63"/>
      <c r="D191" s="65"/>
      <c r="E191" s="64"/>
      <c r="F191" s="24">
        <f t="shared" si="17"/>
        <v>0</v>
      </c>
      <c r="L191" s="32">
        <f t="shared" si="18"/>
        <v>0</v>
      </c>
    </row>
    <row r="193" spans="1:14" ht="15.6" x14ac:dyDescent="0.3">
      <c r="A193" s="9" t="s">
        <v>74</v>
      </c>
      <c r="F193" s="29">
        <f>SUM(F197:F225)</f>
        <v>0</v>
      </c>
    </row>
    <row r="194" spans="1:14" ht="48.75" customHeight="1" x14ac:dyDescent="0.3">
      <c r="A194" s="9"/>
      <c r="B194" s="56" t="s">
        <v>36</v>
      </c>
      <c r="C194" s="56"/>
      <c r="D194" s="56"/>
      <c r="E194" s="56"/>
      <c r="F194" s="30"/>
    </row>
    <row r="196" spans="1:14" ht="31.2" x14ac:dyDescent="0.3">
      <c r="B196" s="33" t="s">
        <v>22</v>
      </c>
      <c r="C196" s="34" t="s">
        <v>37</v>
      </c>
      <c r="D196" s="33" t="s">
        <v>38</v>
      </c>
      <c r="E196" s="33" t="s">
        <v>39</v>
      </c>
      <c r="F196" s="33" t="s">
        <v>9</v>
      </c>
    </row>
    <row r="197" spans="1:14" x14ac:dyDescent="0.3">
      <c r="A197" s="22">
        <f>IF(C197&gt;0,1,)</f>
        <v>0</v>
      </c>
      <c r="B197" s="35"/>
      <c r="C197" s="35"/>
      <c r="D197" s="35"/>
      <c r="E197" s="36"/>
      <c r="F197" s="24">
        <f>(H197+I197)*K197</f>
        <v>0</v>
      </c>
      <c r="H197" s="32">
        <f>IF(C197=$L$197,3,IF(C197=$L$198,6,))</f>
        <v>0</v>
      </c>
      <c r="I197" s="32">
        <f t="shared" ref="I197:I225" si="20">IF(D197=$M$197,1,IF(E197&gt;0,IF(E197&lt;6001,2,IF(E197&lt;12001,3,J197)),0))</f>
        <v>0</v>
      </c>
      <c r="J197" s="37">
        <f>IF(INT((E197-1)/6000)+3&gt;25,25,INT((E197-1)/6000)+3)</f>
        <v>2</v>
      </c>
      <c r="K197" s="32">
        <f t="shared" ref="K197:K225" si="21">IF(B197=$N$197,1,IF(B197=$N$198,0.2,0))</f>
        <v>0</v>
      </c>
      <c r="L197" s="32" t="s">
        <v>40</v>
      </c>
      <c r="M197" s="32" t="s">
        <v>41</v>
      </c>
      <c r="N197" s="32" t="s">
        <v>42</v>
      </c>
    </row>
    <row r="198" spans="1:14" x14ac:dyDescent="0.3">
      <c r="A198" s="22">
        <f t="shared" ref="A198:A225" si="22">IF(C198&gt;0,A197+1,)</f>
        <v>0</v>
      </c>
      <c r="B198" s="35"/>
      <c r="C198" s="35"/>
      <c r="D198" s="35"/>
      <c r="E198" s="36"/>
      <c r="F198" s="24">
        <f t="shared" ref="F198:F225" si="23">(H198+I198)*K198</f>
        <v>0</v>
      </c>
      <c r="H198" s="32">
        <f t="shared" ref="H198:H225" si="24">IF(C198=$L$197,3,IF(C198=$L$198,6,))</f>
        <v>0</v>
      </c>
      <c r="I198" s="32">
        <f t="shared" si="20"/>
        <v>0</v>
      </c>
      <c r="J198" s="37">
        <f t="shared" ref="J198:J225" si="25">IF(INT((E198-1)/6000)+3&gt;25,25,INT((E198-1)/6000)+3)</f>
        <v>2</v>
      </c>
      <c r="K198" s="32">
        <f t="shared" si="21"/>
        <v>0</v>
      </c>
      <c r="L198" s="32" t="s">
        <v>43</v>
      </c>
      <c r="M198" s="32" t="s">
        <v>44</v>
      </c>
      <c r="N198" s="32" t="s">
        <v>45</v>
      </c>
    </row>
    <row r="199" spans="1:14" x14ac:dyDescent="0.3">
      <c r="A199" s="22">
        <f t="shared" si="22"/>
        <v>0</v>
      </c>
      <c r="B199" s="35"/>
      <c r="C199" s="35"/>
      <c r="D199" s="35"/>
      <c r="E199" s="36"/>
      <c r="F199" s="24">
        <f t="shared" si="23"/>
        <v>0</v>
      </c>
      <c r="H199" s="32">
        <f t="shared" si="24"/>
        <v>0</v>
      </c>
      <c r="I199" s="32">
        <f t="shared" si="20"/>
        <v>0</v>
      </c>
      <c r="J199" s="37">
        <f t="shared" si="25"/>
        <v>2</v>
      </c>
      <c r="K199" s="32">
        <f t="shared" si="21"/>
        <v>0</v>
      </c>
      <c r="L199" s="32" t="s">
        <v>46</v>
      </c>
    </row>
    <row r="200" spans="1:14" x14ac:dyDescent="0.3">
      <c r="A200" s="22">
        <f t="shared" si="22"/>
        <v>0</v>
      </c>
      <c r="B200" s="35"/>
      <c r="C200" s="35"/>
      <c r="D200" s="35"/>
      <c r="E200" s="36"/>
      <c r="F200" s="24">
        <f t="shared" si="23"/>
        <v>0</v>
      </c>
      <c r="H200" s="32">
        <f t="shared" si="24"/>
        <v>0</v>
      </c>
      <c r="I200" s="32">
        <f t="shared" si="20"/>
        <v>0</v>
      </c>
      <c r="J200" s="37">
        <f t="shared" si="25"/>
        <v>2</v>
      </c>
      <c r="K200" s="32">
        <f t="shared" si="21"/>
        <v>0</v>
      </c>
      <c r="L200" s="32"/>
    </row>
    <row r="201" spans="1:14" x14ac:dyDescent="0.3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/>
    </row>
    <row r="202" spans="1:14" x14ac:dyDescent="0.3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3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3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3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3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3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3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3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3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3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3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3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3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3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3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3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3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3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3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3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3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3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4" spans="1:12" x14ac:dyDescent="0.3">
      <c r="A224" s="22">
        <f t="shared" si="22"/>
        <v>0</v>
      </c>
      <c r="B224" s="35"/>
      <c r="C224" s="35"/>
      <c r="D224" s="35"/>
      <c r="E224" s="36"/>
      <c r="F224" s="24">
        <f t="shared" si="23"/>
        <v>0</v>
      </c>
      <c r="H224" s="32">
        <f t="shared" si="24"/>
        <v>0</v>
      </c>
      <c r="I224" s="32">
        <f t="shared" si="20"/>
        <v>0</v>
      </c>
      <c r="J224" s="37">
        <f t="shared" si="25"/>
        <v>2</v>
      </c>
      <c r="K224" s="32">
        <f t="shared" si="21"/>
        <v>0</v>
      </c>
      <c r="L224" s="32"/>
    </row>
    <row r="225" spans="1:12" x14ac:dyDescent="0.3">
      <c r="A225" s="22">
        <f t="shared" si="22"/>
        <v>0</v>
      </c>
      <c r="B225" s="35"/>
      <c r="C225" s="35"/>
      <c r="D225" s="35"/>
      <c r="E225" s="36"/>
      <c r="F225" s="24">
        <f t="shared" si="23"/>
        <v>0</v>
      </c>
      <c r="H225" s="32">
        <f t="shared" si="24"/>
        <v>0</v>
      </c>
      <c r="I225" s="32">
        <f t="shared" si="20"/>
        <v>0</v>
      </c>
      <c r="J225" s="37">
        <f t="shared" si="25"/>
        <v>2</v>
      </c>
      <c r="K225" s="32">
        <f t="shared" si="21"/>
        <v>0</v>
      </c>
      <c r="L225" s="32"/>
    </row>
    <row r="228" spans="1:12" ht="15.6" x14ac:dyDescent="0.3">
      <c r="A228" s="9" t="s">
        <v>47</v>
      </c>
      <c r="F228" s="29">
        <f>SUM(E232:E249)</f>
        <v>0</v>
      </c>
    </row>
    <row r="229" spans="1:12" ht="26.25" customHeight="1" x14ac:dyDescent="0.3">
      <c r="A229" s="9"/>
      <c r="B229" s="56" t="s">
        <v>48</v>
      </c>
      <c r="C229" s="56"/>
      <c r="D229" s="56"/>
      <c r="E229" s="56"/>
      <c r="F229" s="30"/>
    </row>
    <row r="231" spans="1:12" ht="15.6" x14ac:dyDescent="0.3">
      <c r="B231" s="58" t="s">
        <v>22</v>
      </c>
      <c r="C231" s="59"/>
      <c r="D231" s="21" t="s">
        <v>39</v>
      </c>
      <c r="E231" s="21" t="s">
        <v>9</v>
      </c>
    </row>
    <row r="232" spans="1:12" x14ac:dyDescent="0.3">
      <c r="A232" s="22">
        <f>IF(D232&gt;0,1,)</f>
        <v>0</v>
      </c>
      <c r="B232" s="63"/>
      <c r="C232" s="64"/>
      <c r="D232" s="38"/>
      <c r="E232" s="39">
        <f>I232*K232</f>
        <v>0</v>
      </c>
      <c r="I232" s="32">
        <f>IF(D232&gt;0,IF(D232&lt;6001,0.5,IF(D232&lt;18001,2,J232)),0)</f>
        <v>0</v>
      </c>
      <c r="J232" s="40">
        <f>IF(INT((D232-1)/6000+2)&gt;25, 25, INT((D232-1)/6000+2))/2</f>
        <v>0.5</v>
      </c>
      <c r="K232" s="32">
        <f>IF(B232=$N$197,1,IF(B232=$N$198,0.2,0))</f>
        <v>0</v>
      </c>
    </row>
    <row r="233" spans="1:12" x14ac:dyDescent="0.3">
      <c r="A233" s="22">
        <f t="shared" ref="A233:A249" si="26">IF(D233&gt;0,A232+1,)</f>
        <v>0</v>
      </c>
      <c r="B233" s="63"/>
      <c r="C233" s="64"/>
      <c r="D233" s="38"/>
      <c r="E233" s="39">
        <f>I233*K233</f>
        <v>0</v>
      </c>
      <c r="I233" s="32">
        <f>IF(D233&gt;0,IF(D233&lt;6001,0.5,IF(D233&lt;18001,2,J233)),0)</f>
        <v>0</v>
      </c>
      <c r="J233" s="40">
        <f>IF(INT((D233-1)/6000+2)&gt;25, 25, INT((D233-1)/6000+2))/2</f>
        <v>0.5</v>
      </c>
      <c r="K233" s="32">
        <f>IF(B233=$N$197,1,IF(B233=$N$198,0.2,0))</f>
        <v>0</v>
      </c>
    </row>
    <row r="234" spans="1:12" x14ac:dyDescent="0.3">
      <c r="A234" s="22">
        <f t="shared" si="26"/>
        <v>0</v>
      </c>
      <c r="B234" s="63"/>
      <c r="C234" s="64"/>
      <c r="D234" s="38"/>
      <c r="E234" s="39">
        <f>I234*K234</f>
        <v>0</v>
      </c>
      <c r="I234" s="32">
        <f>IF(D234&gt;0,IF(D234&lt;6001,0.5,IF(D234&lt;18001,2,J234)),0)</f>
        <v>0</v>
      </c>
      <c r="J234" s="40">
        <f>IF(INT((D234-1)/6000+2)&gt;25, 25, INT((D234-1)/6000+2))/2</f>
        <v>0.5</v>
      </c>
      <c r="K234" s="32">
        <f>IF(B234=$N$197,1,IF(B234=$N$198,0.2,0))</f>
        <v>0</v>
      </c>
    </row>
    <row r="235" spans="1:12" x14ac:dyDescent="0.3">
      <c r="A235" s="22">
        <f t="shared" si="26"/>
        <v>0</v>
      </c>
      <c r="B235" s="63"/>
      <c r="C235" s="64"/>
      <c r="D235" s="38"/>
      <c r="E235" s="39">
        <f>I235*K235</f>
        <v>0</v>
      </c>
      <c r="I235" s="32">
        <f>IF(D235&gt;0,IF(D235&lt;6001,0.5,IF(D235&lt;18001,2,J235)),0)</f>
        <v>0</v>
      </c>
      <c r="J235" s="40">
        <f>IF(INT((D235-1)/6000+2)&gt;25, 25, INT((D235-1)/6000+2))/2</f>
        <v>0.5</v>
      </c>
      <c r="K235" s="32">
        <f>IF(B235=$N$197,1,IF(B235=$N$198,0.2,0))</f>
        <v>0</v>
      </c>
    </row>
    <row r="236" spans="1:12" x14ac:dyDescent="0.3">
      <c r="A236" s="22">
        <f t="shared" si="26"/>
        <v>0</v>
      </c>
      <c r="B236" s="63"/>
      <c r="C236" s="64"/>
      <c r="D236" s="38"/>
      <c r="E236" s="39">
        <f t="shared" ref="E236:E249" si="27">I236*K236</f>
        <v>0</v>
      </c>
      <c r="I236" s="32">
        <f t="shared" ref="I236:I249" si="28">IF(D236&gt;0,IF(D236&lt;6001,0.5,IF(D236&lt;18001,2,J236)),0)</f>
        <v>0</v>
      </c>
      <c r="J236" s="40">
        <f t="shared" ref="J236:J249" si="29">IF(INT((D236-1)/6000+2)&gt;25, 25, INT((D236-1)/6000+2))/2</f>
        <v>0.5</v>
      </c>
      <c r="K236" s="32">
        <f t="shared" ref="K236:K249" si="30">IF(B236=$N$197,1,IF(B236=$N$198,0.2,0))</f>
        <v>0</v>
      </c>
    </row>
    <row r="237" spans="1:12" x14ac:dyDescent="0.3">
      <c r="A237" s="22">
        <f t="shared" si="26"/>
        <v>0</v>
      </c>
      <c r="B237" s="63"/>
      <c r="C237" s="64"/>
      <c r="D237" s="38"/>
      <c r="E237" s="39">
        <f t="shared" si="27"/>
        <v>0</v>
      </c>
      <c r="I237" s="32">
        <f t="shared" si="28"/>
        <v>0</v>
      </c>
      <c r="J237" s="40">
        <f t="shared" si="29"/>
        <v>0.5</v>
      </c>
      <c r="K237" s="32">
        <f t="shared" si="30"/>
        <v>0</v>
      </c>
    </row>
    <row r="238" spans="1:12" x14ac:dyDescent="0.3">
      <c r="A238" s="22">
        <f t="shared" si="26"/>
        <v>0</v>
      </c>
      <c r="B238" s="63"/>
      <c r="C238" s="64"/>
      <c r="D238" s="38"/>
      <c r="E238" s="39">
        <f t="shared" si="27"/>
        <v>0</v>
      </c>
      <c r="I238" s="32">
        <f t="shared" si="28"/>
        <v>0</v>
      </c>
      <c r="J238" s="40">
        <f t="shared" si="29"/>
        <v>0.5</v>
      </c>
      <c r="K238" s="32">
        <f t="shared" si="30"/>
        <v>0</v>
      </c>
    </row>
    <row r="239" spans="1:12" x14ac:dyDescent="0.3">
      <c r="A239" s="22">
        <f t="shared" si="26"/>
        <v>0</v>
      </c>
      <c r="B239" s="63"/>
      <c r="C239" s="64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2" x14ac:dyDescent="0.3">
      <c r="A240" s="22">
        <f t="shared" si="26"/>
        <v>0</v>
      </c>
      <c r="B240" s="63"/>
      <c r="C240" s="64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3">
      <c r="A241" s="22">
        <f t="shared" si="26"/>
        <v>0</v>
      </c>
      <c r="B241" s="63"/>
      <c r="C241" s="64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3">
      <c r="A242" s="22">
        <f t="shared" si="26"/>
        <v>0</v>
      </c>
      <c r="B242" s="63"/>
      <c r="C242" s="64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3">
      <c r="A243" s="22">
        <f t="shared" si="26"/>
        <v>0</v>
      </c>
      <c r="B243" s="63"/>
      <c r="C243" s="64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3">
      <c r="A244" s="22">
        <f t="shared" si="26"/>
        <v>0</v>
      </c>
      <c r="B244" s="63"/>
      <c r="C244" s="64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3">
      <c r="A245" s="22">
        <f t="shared" si="26"/>
        <v>0</v>
      </c>
      <c r="B245" s="63"/>
      <c r="C245" s="64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3">
      <c r="A246" s="22">
        <f t="shared" si="26"/>
        <v>0</v>
      </c>
      <c r="B246" s="63"/>
      <c r="C246" s="64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3">
      <c r="A247" s="22">
        <f t="shared" si="26"/>
        <v>0</v>
      </c>
      <c r="B247" s="63"/>
      <c r="C247" s="64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8" spans="1:11" x14ac:dyDescent="0.3">
      <c r="A248" s="22">
        <f t="shared" si="26"/>
        <v>0</v>
      </c>
      <c r="B248" s="63"/>
      <c r="C248" s="64"/>
      <c r="D248" s="38"/>
      <c r="E248" s="39">
        <f t="shared" si="27"/>
        <v>0</v>
      </c>
      <c r="I248" s="32">
        <f t="shared" si="28"/>
        <v>0</v>
      </c>
      <c r="J248" s="40">
        <f t="shared" si="29"/>
        <v>0.5</v>
      </c>
      <c r="K248" s="32">
        <f t="shared" si="30"/>
        <v>0</v>
      </c>
    </row>
    <row r="249" spans="1:11" x14ac:dyDescent="0.3">
      <c r="A249" s="22">
        <f t="shared" si="26"/>
        <v>0</v>
      </c>
      <c r="B249" s="63"/>
      <c r="C249" s="64"/>
      <c r="D249" s="38"/>
      <c r="E249" s="39">
        <f t="shared" si="27"/>
        <v>0</v>
      </c>
      <c r="I249" s="32">
        <f t="shared" si="28"/>
        <v>0</v>
      </c>
      <c r="J249" s="40">
        <f t="shared" si="29"/>
        <v>0.5</v>
      </c>
      <c r="K249" s="32">
        <f t="shared" si="30"/>
        <v>0</v>
      </c>
    </row>
    <row r="251" spans="1:11" ht="15.6" x14ac:dyDescent="0.3">
      <c r="A251" s="9" t="s">
        <v>49</v>
      </c>
      <c r="F251" s="29">
        <f>SUM(D255:D260)</f>
        <v>0</v>
      </c>
    </row>
    <row r="252" spans="1:11" ht="38.25" customHeight="1" x14ac:dyDescent="0.3">
      <c r="A252" s="9"/>
      <c r="B252" s="62" t="s">
        <v>50</v>
      </c>
      <c r="C252" s="62"/>
      <c r="D252" s="62"/>
      <c r="E252" s="62"/>
      <c r="F252" s="30"/>
    </row>
    <row r="254" spans="1:11" ht="15.6" x14ac:dyDescent="0.3">
      <c r="B254" s="58" t="s">
        <v>23</v>
      </c>
      <c r="C254" s="59"/>
      <c r="D254" s="21" t="s">
        <v>9</v>
      </c>
    </row>
    <row r="255" spans="1:11" x14ac:dyDescent="0.3">
      <c r="A255" s="22">
        <f>IF(B255&gt;0,1,)</f>
        <v>0</v>
      </c>
      <c r="B255" s="60"/>
      <c r="C255" s="61"/>
      <c r="D255" s="24">
        <f t="shared" ref="D255:D260" si="31">IF(B255=$I$255,8,IF(B255=$I$256,4,0))</f>
        <v>0</v>
      </c>
      <c r="I255" s="32" t="s">
        <v>51</v>
      </c>
    </row>
    <row r="256" spans="1:11" x14ac:dyDescent="0.3">
      <c r="A256" s="22">
        <f>IF(B256&gt;0,A255+1,)</f>
        <v>0</v>
      </c>
      <c r="B256" s="60"/>
      <c r="C256" s="61"/>
      <c r="D256" s="24">
        <f t="shared" si="31"/>
        <v>0</v>
      </c>
      <c r="I256" s="32" t="s">
        <v>25</v>
      </c>
    </row>
    <row r="257" spans="1:12" x14ac:dyDescent="0.3">
      <c r="A257" s="22">
        <f>IF(B257&gt;0,A256+1,)</f>
        <v>0</v>
      </c>
      <c r="B257" s="60"/>
      <c r="C257" s="61"/>
      <c r="D257" s="24">
        <f t="shared" si="31"/>
        <v>0</v>
      </c>
    </row>
    <row r="258" spans="1:12" x14ac:dyDescent="0.3">
      <c r="A258" s="22">
        <f>IF(B258&gt;0,A257+1,)</f>
        <v>0</v>
      </c>
      <c r="B258" s="60"/>
      <c r="C258" s="61"/>
      <c r="D258" s="24">
        <f t="shared" si="31"/>
        <v>0</v>
      </c>
    </row>
    <row r="259" spans="1:12" x14ac:dyDescent="0.3">
      <c r="A259" s="22">
        <f>IF(B259&gt;0,A258+1,)</f>
        <v>0</v>
      </c>
      <c r="B259" s="60"/>
      <c r="C259" s="61"/>
      <c r="D259" s="24">
        <f t="shared" si="31"/>
        <v>0</v>
      </c>
    </row>
    <row r="260" spans="1:12" x14ac:dyDescent="0.3">
      <c r="A260" s="22">
        <f>IF(B260&gt;0,A259+1,)</f>
        <v>0</v>
      </c>
      <c r="B260" s="60"/>
      <c r="C260" s="61"/>
      <c r="D260" s="24">
        <f t="shared" si="31"/>
        <v>0</v>
      </c>
    </row>
    <row r="261" spans="1:12" x14ac:dyDescent="0.3">
      <c r="B261" s="5"/>
      <c r="C261" s="6"/>
    </row>
    <row r="262" spans="1:12" ht="15.6" x14ac:dyDescent="0.3">
      <c r="A262" s="9" t="s">
        <v>52</v>
      </c>
      <c r="F262" s="29">
        <f>SUM(D266:D275)</f>
        <v>0</v>
      </c>
    </row>
    <row r="263" spans="1:12" ht="15.6" x14ac:dyDescent="0.3">
      <c r="A263" s="9"/>
      <c r="B263" s="56" t="s">
        <v>53</v>
      </c>
      <c r="C263" s="56"/>
      <c r="D263" s="56"/>
      <c r="E263" s="56"/>
      <c r="F263" s="30"/>
    </row>
    <row r="265" spans="1:12" ht="15.6" x14ac:dyDescent="0.3">
      <c r="B265" s="21" t="s">
        <v>54</v>
      </c>
      <c r="C265" s="21" t="s">
        <v>55</v>
      </c>
      <c r="D265" s="21" t="s">
        <v>9</v>
      </c>
    </row>
    <row r="266" spans="1:12" x14ac:dyDescent="0.3">
      <c r="A266" s="22">
        <f>IF(B266&gt;0,1,)</f>
        <v>0</v>
      </c>
      <c r="B266" s="41"/>
      <c r="C266" s="42"/>
      <c r="D266" s="43">
        <f>H266*I266</f>
        <v>0</v>
      </c>
      <c r="H266" s="32">
        <f>IF(B266=$K$266,15,IF(B266=$K$267,12,0))</f>
        <v>0</v>
      </c>
      <c r="I266" s="32">
        <f>IF(C266=$L$267,0.8,IF(C266=$L$268,0.6,1))</f>
        <v>1</v>
      </c>
      <c r="K266" s="32" t="s">
        <v>56</v>
      </c>
      <c r="L266" s="32" t="s">
        <v>57</v>
      </c>
    </row>
    <row r="267" spans="1:12" x14ac:dyDescent="0.3">
      <c r="A267" s="22">
        <f>IF(B267&gt;0,A266+1,)</f>
        <v>0</v>
      </c>
      <c r="B267" s="41"/>
      <c r="C267" s="42"/>
      <c r="D267" s="43">
        <f>H267*I267</f>
        <v>0</v>
      </c>
      <c r="H267" s="32">
        <f>IF(B267=$K$266,15,IF(B267=$K$267,12,0))</f>
        <v>0</v>
      </c>
      <c r="I267" s="32">
        <f>IF(C267=$L$267,0.8,IF(C267=$L$268,0.6,1))</f>
        <v>1</v>
      </c>
      <c r="K267" s="32" t="s">
        <v>58</v>
      </c>
      <c r="L267" s="32" t="s">
        <v>59</v>
      </c>
    </row>
    <row r="268" spans="1:12" x14ac:dyDescent="0.3">
      <c r="A268" s="22">
        <f t="shared" ref="A268:A275" si="32">IF(B268&gt;0,A267+1,)</f>
        <v>0</v>
      </c>
      <c r="B268" s="41"/>
      <c r="C268" s="42"/>
      <c r="D268" s="43">
        <f t="shared" ref="D268:D275" si="33">H268*I268</f>
        <v>0</v>
      </c>
      <c r="H268" s="32">
        <f t="shared" ref="H268:H275" si="34">IF(B268=$K$266,15,IF(B268=$K$267,12,0))</f>
        <v>0</v>
      </c>
      <c r="I268" s="32">
        <f t="shared" ref="I268:I275" si="35">IF(C268=$L$267,0.8,IF(C268=$L$268,0.6,1))</f>
        <v>1</v>
      </c>
      <c r="L268" s="32" t="s">
        <v>60</v>
      </c>
    </row>
    <row r="269" spans="1:12" x14ac:dyDescent="0.3">
      <c r="A269" s="22">
        <f t="shared" si="32"/>
        <v>0</v>
      </c>
      <c r="B269" s="41"/>
      <c r="C269" s="42"/>
      <c r="D269" s="43">
        <f t="shared" si="33"/>
        <v>0</v>
      </c>
      <c r="H269" s="32">
        <f t="shared" si="34"/>
        <v>0</v>
      </c>
      <c r="I269" s="32">
        <f t="shared" si="35"/>
        <v>1</v>
      </c>
      <c r="L269" s="32"/>
    </row>
    <row r="270" spans="1:12" x14ac:dyDescent="0.3">
      <c r="A270" s="22">
        <f t="shared" si="32"/>
        <v>0</v>
      </c>
      <c r="B270" s="41"/>
      <c r="C270" s="42"/>
      <c r="D270" s="43">
        <f t="shared" si="33"/>
        <v>0</v>
      </c>
      <c r="H270" s="32">
        <f t="shared" si="34"/>
        <v>0</v>
      </c>
      <c r="I270" s="32">
        <f t="shared" si="35"/>
        <v>1</v>
      </c>
      <c r="L270" s="32"/>
    </row>
    <row r="271" spans="1:12" x14ac:dyDescent="0.3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3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  <c r="L272" s="32"/>
    </row>
    <row r="273" spans="1:12" x14ac:dyDescent="0.3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  <c r="L273" s="32"/>
    </row>
    <row r="274" spans="1:12" x14ac:dyDescent="0.3">
      <c r="A274" s="22">
        <f t="shared" si="32"/>
        <v>0</v>
      </c>
      <c r="B274" s="41"/>
      <c r="C274" s="42"/>
      <c r="D274" s="43">
        <f t="shared" si="33"/>
        <v>0</v>
      </c>
      <c r="H274" s="32">
        <f t="shared" si="34"/>
        <v>0</v>
      </c>
      <c r="I274" s="32">
        <f t="shared" si="35"/>
        <v>1</v>
      </c>
    </row>
    <row r="275" spans="1:12" x14ac:dyDescent="0.3">
      <c r="A275" s="22">
        <f t="shared" si="32"/>
        <v>0</v>
      </c>
      <c r="B275" s="41"/>
      <c r="C275" s="42"/>
      <c r="D275" s="43">
        <f t="shared" si="33"/>
        <v>0</v>
      </c>
      <c r="H275" s="32">
        <f t="shared" si="34"/>
        <v>0</v>
      </c>
      <c r="I275" s="32">
        <f t="shared" si="35"/>
        <v>1</v>
      </c>
    </row>
    <row r="276" spans="1:12" x14ac:dyDescent="0.3">
      <c r="D276" s="32"/>
      <c r="E276" s="32"/>
      <c r="F276" s="44"/>
    </row>
    <row r="278" spans="1:12" ht="15.6" x14ac:dyDescent="0.3">
      <c r="A278" s="9" t="s">
        <v>61</v>
      </c>
      <c r="F278" s="29">
        <f>SUM(D282:D286)</f>
        <v>0</v>
      </c>
    </row>
    <row r="279" spans="1:12" ht="15.6" x14ac:dyDescent="0.3">
      <c r="A279" s="9"/>
      <c r="B279" s="56" t="s">
        <v>62</v>
      </c>
      <c r="C279" s="56"/>
      <c r="D279" s="56"/>
      <c r="E279" s="56"/>
      <c r="F279" s="30"/>
    </row>
    <row r="281" spans="1:12" ht="15.6" x14ac:dyDescent="0.3">
      <c r="B281" s="58" t="s">
        <v>63</v>
      </c>
      <c r="C281" s="59"/>
      <c r="D281" s="21" t="s">
        <v>9</v>
      </c>
    </row>
    <row r="282" spans="1:12" x14ac:dyDescent="0.3">
      <c r="A282" s="22">
        <f>IF(B282&gt;0,1,)</f>
        <v>0</v>
      </c>
      <c r="B282" s="54"/>
      <c r="C282" s="55"/>
      <c r="D282" s="43">
        <f>G282</f>
        <v>0</v>
      </c>
      <c r="G282" s="45">
        <f>IF(B282&gt;0,IF(INT((B282-1)/1000)+1&gt;25,25,INT((B282-1)/1000)+1),0)</f>
        <v>0</v>
      </c>
      <c r="H282" s="32"/>
    </row>
    <row r="283" spans="1:12" x14ac:dyDescent="0.3">
      <c r="A283" s="22">
        <f>IF(B283&gt;0,A282+1,)</f>
        <v>0</v>
      </c>
      <c r="B283" s="54"/>
      <c r="C283" s="55"/>
      <c r="D283" s="43">
        <f>G283</f>
        <v>0</v>
      </c>
      <c r="G283" s="45">
        <f>IF(B283&gt;0,IF(INT((B283-1)/1000)+1&gt;25,25,INT((B283-1)/1000)+1),0)</f>
        <v>0</v>
      </c>
      <c r="H283" s="32"/>
    </row>
    <row r="284" spans="1:12" x14ac:dyDescent="0.3">
      <c r="A284" s="22">
        <f>IF(B284&gt;0,A283+1,)</f>
        <v>0</v>
      </c>
      <c r="B284" s="54"/>
      <c r="C284" s="55"/>
      <c r="D284" s="43">
        <f>G284</f>
        <v>0</v>
      </c>
      <c r="G284" s="45">
        <f>IF(B284&gt;0,IF(INT((B284-1)/1000)+1&gt;25,25,INT((B284-1)/1000)+1),0)</f>
        <v>0</v>
      </c>
      <c r="H284" s="32"/>
    </row>
    <row r="285" spans="1:12" x14ac:dyDescent="0.3">
      <c r="A285" s="22">
        <f>IF(B285&gt;0,A284+1,)</f>
        <v>0</v>
      </c>
      <c r="B285" s="54"/>
      <c r="C285" s="55"/>
      <c r="D285" s="43">
        <f>G285</f>
        <v>0</v>
      </c>
      <c r="G285" s="45">
        <f>IF(B285&gt;0,IF(INT((B285-1)/1000)+1&gt;25,25,INT((B285-1)/1000)+1),0)</f>
        <v>0</v>
      </c>
      <c r="H285" s="32"/>
    </row>
    <row r="286" spans="1:12" x14ac:dyDescent="0.3">
      <c r="A286" s="22">
        <f>IF(B286&gt;0,A285+1,)</f>
        <v>0</v>
      </c>
      <c r="B286" s="54"/>
      <c r="C286" s="55"/>
      <c r="D286" s="43">
        <f>G286</f>
        <v>0</v>
      </c>
      <c r="G286" s="45">
        <f>IF(B286&gt;0,IF(INT((B286-1)/1000)+1&gt;25,25,INT((B286-1)/1000)+1),0)</f>
        <v>0</v>
      </c>
      <c r="H286" s="32"/>
    </row>
    <row r="289" spans="1:6" ht="15.6" x14ac:dyDescent="0.3">
      <c r="A289" s="9" t="s">
        <v>64</v>
      </c>
      <c r="F289" s="29">
        <f>SUM(C293:C306)</f>
        <v>0</v>
      </c>
    </row>
    <row r="290" spans="1:6" ht="15" customHeight="1" x14ac:dyDescent="0.3">
      <c r="B290" s="56" t="s">
        <v>65</v>
      </c>
      <c r="C290" s="56"/>
      <c r="D290" s="56"/>
      <c r="E290" s="56"/>
    </row>
    <row r="292" spans="1:6" ht="15.6" x14ac:dyDescent="0.3">
      <c r="B292" s="21" t="s">
        <v>66</v>
      </c>
      <c r="C292" s="21" t="s">
        <v>9</v>
      </c>
    </row>
    <row r="293" spans="1:6" x14ac:dyDescent="0.3">
      <c r="A293" s="22">
        <f>IF(B293&gt;0,1,)</f>
        <v>0</v>
      </c>
      <c r="B293" s="46"/>
      <c r="C293" s="43">
        <f>B293</f>
        <v>0</v>
      </c>
    </row>
    <row r="294" spans="1:6" x14ac:dyDescent="0.3">
      <c r="A294" s="22">
        <f>IF(B294&gt;0,A293+1,)</f>
        <v>0</v>
      </c>
      <c r="B294" s="46"/>
      <c r="C294" s="43">
        <f>B294</f>
        <v>0</v>
      </c>
    </row>
    <row r="295" spans="1:6" x14ac:dyDescent="0.3">
      <c r="A295" s="22">
        <f t="shared" ref="A295:A306" si="36">IF(B295&gt;0,A294+1,)</f>
        <v>0</v>
      </c>
      <c r="B295" s="46"/>
      <c r="C295" s="43">
        <f t="shared" ref="C295:C306" si="37">B295</f>
        <v>0</v>
      </c>
    </row>
    <row r="296" spans="1:6" x14ac:dyDescent="0.3">
      <c r="A296" s="22">
        <f t="shared" si="36"/>
        <v>0</v>
      </c>
      <c r="B296" s="46"/>
      <c r="C296" s="43">
        <f t="shared" si="37"/>
        <v>0</v>
      </c>
    </row>
    <row r="297" spans="1:6" x14ac:dyDescent="0.3">
      <c r="A297" s="22">
        <f t="shared" si="36"/>
        <v>0</v>
      </c>
      <c r="B297" s="46"/>
      <c r="C297" s="43">
        <f t="shared" si="37"/>
        <v>0</v>
      </c>
    </row>
    <row r="298" spans="1:6" x14ac:dyDescent="0.3">
      <c r="A298" s="22">
        <f t="shared" si="36"/>
        <v>0</v>
      </c>
      <c r="B298" s="46"/>
      <c r="C298" s="43">
        <f t="shared" si="37"/>
        <v>0</v>
      </c>
    </row>
    <row r="299" spans="1:6" x14ac:dyDescent="0.3">
      <c r="A299" s="22">
        <f t="shared" si="36"/>
        <v>0</v>
      </c>
      <c r="B299" s="46"/>
      <c r="C299" s="43">
        <f t="shared" si="37"/>
        <v>0</v>
      </c>
    </row>
    <row r="300" spans="1:6" x14ac:dyDescent="0.3">
      <c r="A300" s="22">
        <f t="shared" si="36"/>
        <v>0</v>
      </c>
      <c r="B300" s="46"/>
      <c r="C300" s="43">
        <f t="shared" si="37"/>
        <v>0</v>
      </c>
    </row>
    <row r="301" spans="1:6" x14ac:dyDescent="0.3">
      <c r="A301" s="22">
        <f t="shared" si="36"/>
        <v>0</v>
      </c>
      <c r="B301" s="46"/>
      <c r="C301" s="43">
        <f t="shared" si="37"/>
        <v>0</v>
      </c>
    </row>
    <row r="302" spans="1:6" x14ac:dyDescent="0.3">
      <c r="A302" s="22">
        <f t="shared" si="36"/>
        <v>0</v>
      </c>
      <c r="B302" s="46"/>
      <c r="C302" s="43">
        <f t="shared" si="37"/>
        <v>0</v>
      </c>
    </row>
    <row r="303" spans="1:6" x14ac:dyDescent="0.3">
      <c r="A303" s="22">
        <f t="shared" si="36"/>
        <v>0</v>
      </c>
      <c r="B303" s="46"/>
      <c r="C303" s="43">
        <f t="shared" si="37"/>
        <v>0</v>
      </c>
    </row>
    <row r="304" spans="1:6" x14ac:dyDescent="0.3">
      <c r="A304" s="22">
        <f t="shared" si="36"/>
        <v>0</v>
      </c>
      <c r="B304" s="46"/>
      <c r="C304" s="43">
        <f t="shared" si="37"/>
        <v>0</v>
      </c>
    </row>
    <row r="305" spans="1:11" x14ac:dyDescent="0.3">
      <c r="A305" s="22">
        <f t="shared" si="36"/>
        <v>0</v>
      </c>
      <c r="B305" s="46"/>
      <c r="C305" s="43">
        <f t="shared" si="37"/>
        <v>0</v>
      </c>
    </row>
    <row r="306" spans="1:11" x14ac:dyDescent="0.3">
      <c r="A306" s="22">
        <f t="shared" si="36"/>
        <v>0</v>
      </c>
      <c r="B306" s="46"/>
      <c r="C306" s="43">
        <f t="shared" si="37"/>
        <v>0</v>
      </c>
    </row>
    <row r="307" spans="1:11" x14ac:dyDescent="0.3">
      <c r="A307" s="22"/>
    </row>
    <row r="309" spans="1:11" ht="15.6" x14ac:dyDescent="0.3">
      <c r="A309" s="9" t="s">
        <v>75</v>
      </c>
      <c r="B309" s="5"/>
      <c r="C309" s="6"/>
      <c r="D309" s="6"/>
      <c r="E309" s="6"/>
      <c r="F309" s="29">
        <f>IF(SUM(D313:D318)&gt;12,12,SUM(D313:D318))</f>
        <v>0</v>
      </c>
    </row>
    <row r="310" spans="1:11" ht="48" customHeight="1" x14ac:dyDescent="0.3">
      <c r="B310" s="57" t="s">
        <v>67</v>
      </c>
      <c r="C310" s="57"/>
      <c r="D310" s="57"/>
      <c r="E310" s="57"/>
    </row>
    <row r="312" spans="1:11" ht="15.6" x14ac:dyDescent="0.3">
      <c r="B312" s="58" t="s">
        <v>68</v>
      </c>
      <c r="C312" s="59"/>
      <c r="D312" s="21" t="s">
        <v>9</v>
      </c>
    </row>
    <row r="313" spans="1:11" x14ac:dyDescent="0.3">
      <c r="A313" s="22">
        <f>IF(B313&gt;0,1,)</f>
        <v>0</v>
      </c>
      <c r="B313" s="52"/>
      <c r="C313" s="53"/>
      <c r="D313" s="43">
        <f t="shared" ref="D313:D318" si="38">IF(B313=$K$313,4,IF(B313=$K$314,12,0))</f>
        <v>0</v>
      </c>
      <c r="K313" s="32" t="s">
        <v>69</v>
      </c>
    </row>
    <row r="314" spans="1:11" x14ac:dyDescent="0.3">
      <c r="A314" s="22">
        <f>IF(B314&gt;0,A313+1,)</f>
        <v>0</v>
      </c>
      <c r="B314" s="52"/>
      <c r="C314" s="53"/>
      <c r="D314" s="43">
        <f t="shared" si="38"/>
        <v>0</v>
      </c>
      <c r="K314" s="32" t="s">
        <v>70</v>
      </c>
    </row>
    <row r="315" spans="1:11" x14ac:dyDescent="0.3">
      <c r="A315" s="22">
        <f>IF(B315&gt;0,A314+1,)</f>
        <v>0</v>
      </c>
      <c r="B315" s="52"/>
      <c r="C315" s="53"/>
      <c r="D315" s="43">
        <f t="shared" si="38"/>
        <v>0</v>
      </c>
    </row>
    <row r="316" spans="1:11" x14ac:dyDescent="0.3">
      <c r="A316" s="22">
        <f>IF(B316&gt;0,A315+1,)</f>
        <v>0</v>
      </c>
      <c r="B316" s="52"/>
      <c r="C316" s="53"/>
      <c r="D316" s="43">
        <f t="shared" si="38"/>
        <v>0</v>
      </c>
    </row>
    <row r="317" spans="1:11" x14ac:dyDescent="0.3">
      <c r="A317" s="22">
        <f>IF(B317&gt;0,A316+1,)</f>
        <v>0</v>
      </c>
      <c r="B317" s="52"/>
      <c r="C317" s="53"/>
      <c r="D317" s="43">
        <f t="shared" si="38"/>
        <v>0</v>
      </c>
    </row>
    <row r="318" spans="1:11" x14ac:dyDescent="0.3">
      <c r="A318" s="22">
        <f>IF(B318&gt;0,A317+1,)</f>
        <v>0</v>
      </c>
      <c r="B318" s="52"/>
      <c r="C318" s="53"/>
      <c r="D318" s="43">
        <f t="shared" si="38"/>
        <v>0</v>
      </c>
    </row>
  </sheetData>
  <sheetProtection insertRows="0" deleteRows="0" selectLockedCells="1"/>
  <dataConsolidate/>
  <mergeCells count="85">
    <mergeCell ref="B105:E105"/>
    <mergeCell ref="B4:F4"/>
    <mergeCell ref="C6:E6"/>
    <mergeCell ref="C7:E7"/>
    <mergeCell ref="C8:E8"/>
    <mergeCell ref="B15:E15"/>
    <mergeCell ref="B16:E16"/>
    <mergeCell ref="B101:E101"/>
    <mergeCell ref="B102:E102"/>
    <mergeCell ref="B103:E103"/>
    <mergeCell ref="B104:E104"/>
    <mergeCell ref="F104:I104"/>
    <mergeCell ref="B10:E10"/>
    <mergeCell ref="C177:E177"/>
    <mergeCell ref="B106:E106"/>
    <mergeCell ref="B107:E107"/>
    <mergeCell ref="B137:E137"/>
    <mergeCell ref="B168:E168"/>
    <mergeCell ref="C170:E170"/>
    <mergeCell ref="C171:E171"/>
    <mergeCell ref="C172:E172"/>
    <mergeCell ref="C173:E173"/>
    <mergeCell ref="C174:E174"/>
    <mergeCell ref="C175:E175"/>
    <mergeCell ref="C176:E176"/>
    <mergeCell ref="C189:E189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B238:C238"/>
    <mergeCell ref="C190:E190"/>
    <mergeCell ref="C191:E191"/>
    <mergeCell ref="B194:E194"/>
    <mergeCell ref="B229:E229"/>
    <mergeCell ref="B231:C231"/>
    <mergeCell ref="B232:C232"/>
    <mergeCell ref="B233:C233"/>
    <mergeCell ref="B234:C234"/>
    <mergeCell ref="B235:C235"/>
    <mergeCell ref="B236:C236"/>
    <mergeCell ref="B237:C237"/>
    <mergeCell ref="B252:E252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83:C283"/>
    <mergeCell ref="B254:C254"/>
    <mergeCell ref="B255:C255"/>
    <mergeCell ref="B256:C256"/>
    <mergeCell ref="B257:C257"/>
    <mergeCell ref="B258:C258"/>
    <mergeCell ref="B259:C259"/>
    <mergeCell ref="B260:C260"/>
    <mergeCell ref="B263:E263"/>
    <mergeCell ref="B279:E279"/>
    <mergeCell ref="B281:C281"/>
    <mergeCell ref="B282:C282"/>
    <mergeCell ref="B318:C318"/>
    <mergeCell ref="B284:C284"/>
    <mergeCell ref="B285:C285"/>
    <mergeCell ref="B286:C286"/>
    <mergeCell ref="B290:E290"/>
    <mergeCell ref="B310:E310"/>
    <mergeCell ref="B312:C312"/>
    <mergeCell ref="B313:C313"/>
    <mergeCell ref="B314:C314"/>
    <mergeCell ref="B315:C315"/>
    <mergeCell ref="B316:C316"/>
    <mergeCell ref="B317:C317"/>
  </mergeCells>
  <conditionalFormatting sqref="A313:A318 A255:A260 A282:A286 A110:A133 A140:A164 A171:A191 A197:A225 A232:A249 A266:A275 A293:A307 A10:A11">
    <cfRule type="cellIs" dxfId="44" priority="17" stopIfTrue="1" operator="greaterThan">
      <formula>0</formula>
    </cfRule>
    <cfRule type="cellIs" priority="18" stopIfTrue="1" operator="greaterThan">
      <formula>0</formula>
    </cfRule>
    <cfRule type="cellIs" dxfId="43" priority="19" stopIfTrue="1" operator="greaterThan">
      <formula>0</formula>
    </cfRule>
    <cfRule type="cellIs" dxfId="42" priority="20" stopIfTrue="1" operator="greaterThan">
      <formula>0</formula>
    </cfRule>
  </conditionalFormatting>
  <conditionalFormatting sqref="E110:E133">
    <cfRule type="cellIs" dxfId="41" priority="15" stopIfTrue="1" operator="greaterThan">
      <formula>0</formula>
    </cfRule>
    <cfRule type="cellIs" priority="16" stopIfTrue="1" operator="greaterThan">
      <formula>0</formula>
    </cfRule>
  </conditionalFormatting>
  <conditionalFormatting sqref="D140:D164 F171:F191 F197:F225 E232:E249 D255:D260 D266:D275 D282:D286 C293:C306 D313:D318">
    <cfRule type="cellIs" dxfId="40" priority="14" stopIfTrue="1" operator="greaterThan">
      <formula>0</formula>
    </cfRule>
  </conditionalFormatting>
  <conditionalFormatting sqref="A110:A133 A140:A164">
    <cfRule type="cellIs" dxfId="39" priority="10" stopIfTrue="1" operator="greaterThan">
      <formula>0</formula>
    </cfRule>
    <cfRule type="cellIs" priority="11" stopIfTrue="1" operator="greaterThan">
      <formula>0</formula>
    </cfRule>
    <cfRule type="cellIs" dxfId="38" priority="12" stopIfTrue="1" operator="greaterThan">
      <formula>0</formula>
    </cfRule>
    <cfRule type="cellIs" dxfId="37" priority="13" stopIfTrue="1" operator="greaterThan">
      <formula>0</formula>
    </cfRule>
  </conditionalFormatting>
  <conditionalFormatting sqref="E110:E133">
    <cfRule type="cellIs" dxfId="36" priority="8" stopIfTrue="1" operator="greaterThan">
      <formula>0</formula>
    </cfRule>
    <cfRule type="cellIs" priority="9" stopIfTrue="1" operator="greaterThan">
      <formula>0</formula>
    </cfRule>
  </conditionalFormatting>
  <conditionalFormatting sqref="D140:D164">
    <cfRule type="cellIs" dxfId="35" priority="7" stopIfTrue="1" operator="greaterThan">
      <formula>0</formula>
    </cfRule>
  </conditionalFormatting>
  <conditionalFormatting sqref="A19:A97">
    <cfRule type="cellIs" dxfId="34" priority="3" stopIfTrue="1" operator="greaterThan">
      <formula>0</formula>
    </cfRule>
    <cfRule type="cellIs" priority="4" stopIfTrue="1" operator="greaterThan">
      <formula>0</formula>
    </cfRule>
    <cfRule type="cellIs" dxfId="33" priority="5" stopIfTrue="1" operator="greaterThan">
      <formula>0</formula>
    </cfRule>
    <cfRule type="cellIs" dxfId="32" priority="6" stopIfTrue="1" operator="greaterThan">
      <formula>0</formula>
    </cfRule>
  </conditionalFormatting>
  <conditionalFormatting sqref="D19:D97">
    <cfRule type="cellIs" dxfId="31" priority="1" stopIfTrue="1" operator="greaterThan">
      <formula>0</formula>
    </cfRule>
    <cfRule type="cellIs" dxfId="30" priority="2" stopIfTrue="1" operator="greaterThan">
      <formula>0</formula>
    </cfRule>
  </conditionalFormatting>
  <dataValidations count="13">
    <dataValidation type="list" allowBlank="1" showInputMessage="1" showErrorMessage="1" sqref="B313:B318" xr:uid="{00000000-0002-0000-0000-000000000000}">
      <formula1>$K$313:$K$314</formula1>
    </dataValidation>
    <dataValidation type="list" allowBlank="1" showInputMessage="1" showErrorMessage="1" sqref="D110:D133 B140:B164" xr:uid="{00000000-0002-0000-0000-000001000000}">
      <formula1>$N$110:$N$112</formula1>
    </dataValidation>
    <dataValidation type="list" allowBlank="1" showInputMessage="1" showErrorMessage="1" sqref="B232:B249 B197:B225" xr:uid="{00000000-0002-0000-0000-000002000000}">
      <formula1>$N$197:$N$198</formula1>
    </dataValidation>
    <dataValidation type="list" allowBlank="1" showInputMessage="1" showErrorMessage="1" sqref="C197:C225" xr:uid="{00000000-0002-0000-0000-000003000000}">
      <formula1>$L$197:$L$199</formula1>
    </dataValidation>
    <dataValidation type="list" allowBlank="1" showInputMessage="1" showErrorMessage="1" sqref="D197:D225" xr:uid="{00000000-0002-0000-0000-000004000000}">
      <formula1>$M$197:$M$198</formula1>
    </dataValidation>
    <dataValidation type="list" allowBlank="1" showInputMessage="1" showErrorMessage="1" sqref="B255:B260" xr:uid="{00000000-0002-0000-0000-000005000000}">
      <formula1>$I$255:$I$256</formula1>
    </dataValidation>
    <dataValidation type="list" allowBlank="1" showInputMessage="1" showErrorMessage="1" sqref="B266:B275" xr:uid="{00000000-0002-0000-0000-000006000000}">
      <formula1>$K$266:$K$267</formula1>
    </dataValidation>
    <dataValidation type="list" allowBlank="1" showInputMessage="1" showErrorMessage="1" sqref="C266:C275" xr:uid="{00000000-0002-0000-0000-000007000000}">
      <formula1>$L$266:$L$268</formula1>
    </dataValidation>
    <dataValidation type="whole" allowBlank="1" showInputMessage="1" showErrorMessage="1" prompt="Máximo de 24 meses" sqref="B293:B306" xr:uid="{00000000-0002-0000-0000-000008000000}">
      <formula1>0</formula1>
      <formula2>24</formula2>
    </dataValidation>
    <dataValidation type="list" allowBlank="1" showInputMessage="1" showErrorMessage="1" sqref="C171:C191" xr:uid="{00000000-0002-0000-0000-000009000000}">
      <formula1>$N$171:$N$172</formula1>
    </dataValidation>
    <dataValidation type="list" allowBlank="1" showInputMessage="1" showErrorMessage="1" sqref="B171:B191" xr:uid="{00000000-0002-0000-0000-00000A000000}">
      <formula1>$M$171:$M$172</formula1>
    </dataValidation>
    <dataValidation type="list" allowBlank="1" showInputMessage="1" showErrorMessage="1" sqref="B19:B97" xr:uid="{00000000-0002-0000-0000-00000B000000}">
      <formula1>$M$19:$M$23</formula1>
    </dataValidation>
    <dataValidation type="list" allowBlank="1" showInputMessage="1" showErrorMessage="1" sqref="B110:B133" xr:uid="{00000000-0002-0000-0000-00000C000000}">
      <formula1>$M$110:$M$112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8"/>
  <sheetViews>
    <sheetView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13.44140625" style="1" customWidth="1"/>
    <col min="7" max="16" width="13.44140625" style="1" hidden="1" customWidth="1"/>
    <col min="17" max="18" width="10.33203125" style="1" customWidth="1"/>
    <col min="19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69" t="s">
        <v>0</v>
      </c>
      <c r="C4" s="69"/>
      <c r="D4" s="69"/>
      <c r="E4" s="69"/>
      <c r="F4" s="69"/>
    </row>
    <row r="5" spans="1:19" ht="15.75" customHeight="1" x14ac:dyDescent="0.3">
      <c r="B5" s="47"/>
      <c r="C5" s="47"/>
      <c r="D5" s="47"/>
      <c r="E5" s="47"/>
      <c r="F5" s="47"/>
    </row>
    <row r="6" spans="1:19" ht="15.6" x14ac:dyDescent="0.3">
      <c r="B6" s="3" t="s">
        <v>1</v>
      </c>
      <c r="C6" s="70"/>
      <c r="D6" s="71"/>
      <c r="E6" s="72"/>
      <c r="F6" s="78">
        <f>F10+F13/30</f>
        <v>0</v>
      </c>
    </row>
    <row r="7" spans="1:19" ht="15.6" x14ac:dyDescent="0.3">
      <c r="B7" s="3" t="s">
        <v>2</v>
      </c>
      <c r="C7" s="70"/>
      <c r="D7" s="71"/>
      <c r="E7" s="72"/>
      <c r="F7" s="47"/>
    </row>
    <row r="8" spans="1:19" ht="27" customHeight="1" x14ac:dyDescent="0.3">
      <c r="B8" s="3" t="s">
        <v>3</v>
      </c>
      <c r="C8" s="70"/>
      <c r="D8" s="71"/>
      <c r="E8" s="72"/>
      <c r="F8" s="47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x14ac:dyDescent="0.3">
      <c r="A10" s="4"/>
      <c r="B10" s="75" t="s">
        <v>127</v>
      </c>
      <c r="C10" s="75"/>
      <c r="D10" s="75"/>
      <c r="E10" s="75"/>
      <c r="F10" s="77">
        <v>0</v>
      </c>
    </row>
    <row r="11" spans="1:19" ht="18" x14ac:dyDescent="0.3">
      <c r="A11" s="4"/>
      <c r="B11" s="5"/>
      <c r="C11" s="6"/>
      <c r="D11" s="6"/>
      <c r="E11" s="6"/>
      <c r="F11" s="6"/>
    </row>
    <row r="12" spans="1:19" ht="18" x14ac:dyDescent="0.3">
      <c r="A12" s="4"/>
      <c r="B12" s="5"/>
      <c r="C12" s="6"/>
      <c r="D12" s="6"/>
      <c r="E12" s="6"/>
      <c r="F12" s="6"/>
    </row>
    <row r="13" spans="1:19" ht="18.75" customHeight="1" x14ac:dyDescent="0.35">
      <c r="A13" s="7" t="s">
        <v>76</v>
      </c>
      <c r="B13" s="8"/>
      <c r="C13" s="9"/>
      <c r="F13" s="10">
        <f>F15+F141+F152+F164+F203+F238+F261+F272+F288+F299+F319</f>
        <v>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3"/>
    </row>
    <row r="14" spans="1:19" x14ac:dyDescent="0.3"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3"/>
    </row>
    <row r="15" spans="1:19" ht="15.6" x14ac:dyDescent="0.3">
      <c r="A15" s="9" t="s">
        <v>77</v>
      </c>
      <c r="B15" s="1"/>
      <c r="F15" s="29">
        <f>SUM(F18:F77)</f>
        <v>0</v>
      </c>
    </row>
    <row r="16" spans="1:19" ht="54.75" customHeight="1" x14ac:dyDescent="0.3">
      <c r="B16" s="56" t="s">
        <v>78</v>
      </c>
      <c r="C16" s="56"/>
      <c r="D16" s="56"/>
      <c r="E16" s="56"/>
    </row>
    <row r="17" spans="1:11" ht="15.6" x14ac:dyDescent="0.3">
      <c r="B17" s="58" t="s">
        <v>79</v>
      </c>
      <c r="C17" s="59"/>
      <c r="D17" s="21" t="s">
        <v>80</v>
      </c>
      <c r="E17" s="21" t="s">
        <v>81</v>
      </c>
      <c r="F17" s="21" t="s">
        <v>9</v>
      </c>
      <c r="G17" s="11"/>
      <c r="H17" s="11" t="s">
        <v>82</v>
      </c>
      <c r="I17" s="11"/>
      <c r="J17" s="11"/>
      <c r="K17" s="11"/>
    </row>
    <row r="18" spans="1:11" x14ac:dyDescent="0.3">
      <c r="A18" s="22">
        <f>IF(B18&gt;0,1,)</f>
        <v>0</v>
      </c>
      <c r="B18" s="63"/>
      <c r="C18" s="64"/>
      <c r="D18" s="26"/>
      <c r="E18" s="48"/>
      <c r="F18" s="24">
        <f t="shared" ref="F18:F77" si="0">G18*H18</f>
        <v>0</v>
      </c>
      <c r="G18" s="11">
        <f t="shared" ref="G18:G44" si="1">IF(B18=$J$18,C79,IF(B18=$J$19,D79,IF(B18=$J$20,E79,IF(B18=$J$21,E79,0))))</f>
        <v>4</v>
      </c>
      <c r="H18" s="11">
        <f>IF(E18&gt;0,IF(E18&lt;3,1,IF(E18&lt;5,0.6,0.3)),0)</f>
        <v>0</v>
      </c>
      <c r="I18" s="11"/>
      <c r="J18" s="11" t="s">
        <v>83</v>
      </c>
      <c r="K18" s="11"/>
    </row>
    <row r="19" spans="1:11" x14ac:dyDescent="0.3">
      <c r="A19" s="22">
        <f>IF(B19&gt;0,A18+1,)</f>
        <v>0</v>
      </c>
      <c r="B19" s="63"/>
      <c r="C19" s="64"/>
      <c r="D19" s="26"/>
      <c r="E19" s="48"/>
      <c r="F19" s="24">
        <f t="shared" si="0"/>
        <v>0</v>
      </c>
      <c r="G19" s="11">
        <f t="shared" si="1"/>
        <v>4</v>
      </c>
      <c r="H19" s="11">
        <f>IF(E19&gt;0,IF(E19&lt;3,1,IF(E19&lt;5,0.6,0.3)),0)</f>
        <v>0</v>
      </c>
      <c r="I19" s="11"/>
      <c r="J19" s="11" t="s">
        <v>84</v>
      </c>
      <c r="K19" s="11"/>
    </row>
    <row r="20" spans="1:11" x14ac:dyDescent="0.3">
      <c r="A20" s="22">
        <f t="shared" ref="A20:A77" si="2">IF(B20&gt;0,A19+1,)</f>
        <v>0</v>
      </c>
      <c r="B20" s="63"/>
      <c r="C20" s="64"/>
      <c r="D20" s="26"/>
      <c r="E20" s="48"/>
      <c r="F20" s="24">
        <f t="shared" si="0"/>
        <v>0</v>
      </c>
      <c r="G20" s="11">
        <f t="shared" si="1"/>
        <v>4</v>
      </c>
      <c r="H20" s="11">
        <f>IF(E20&gt;0,IF(E20&lt;3,1,IF(E20&lt;5,0.6,0.3)),0)</f>
        <v>0</v>
      </c>
      <c r="I20" s="11"/>
      <c r="J20" s="11" t="s">
        <v>85</v>
      </c>
      <c r="K20" s="11"/>
    </row>
    <row r="21" spans="1:11" x14ac:dyDescent="0.3">
      <c r="A21" s="22">
        <f t="shared" si="2"/>
        <v>0</v>
      </c>
      <c r="B21" s="63"/>
      <c r="C21" s="64"/>
      <c r="D21" s="26"/>
      <c r="E21" s="48"/>
      <c r="F21" s="24">
        <f t="shared" si="0"/>
        <v>0</v>
      </c>
      <c r="G21" s="11">
        <f t="shared" si="1"/>
        <v>4</v>
      </c>
      <c r="H21" s="11">
        <f>IF(E21&gt;0,IF(E21&lt;3,1,IF(E21&lt;5,0.6,0.3)),0)</f>
        <v>0</v>
      </c>
      <c r="I21" s="11"/>
      <c r="J21" s="11"/>
      <c r="K21" s="11"/>
    </row>
    <row r="22" spans="1:11" x14ac:dyDescent="0.3">
      <c r="A22" s="22">
        <f t="shared" si="2"/>
        <v>0</v>
      </c>
      <c r="B22" s="63"/>
      <c r="C22" s="64"/>
      <c r="D22" s="26"/>
      <c r="E22" s="48"/>
      <c r="F22" s="24">
        <f t="shared" si="0"/>
        <v>0</v>
      </c>
      <c r="G22" s="11">
        <f t="shared" si="1"/>
        <v>4</v>
      </c>
      <c r="H22" s="11">
        <f t="shared" ref="H22:H77" si="3">IF(E22&gt;0,IF(E22&lt;3,1,IF(E22&lt;5,0.6,0.3)),0)</f>
        <v>0</v>
      </c>
      <c r="I22" s="11"/>
      <c r="J22" s="11"/>
      <c r="K22" s="11"/>
    </row>
    <row r="23" spans="1:11" x14ac:dyDescent="0.3">
      <c r="A23" s="22">
        <f t="shared" si="2"/>
        <v>0</v>
      </c>
      <c r="B23" s="63"/>
      <c r="C23" s="64"/>
      <c r="D23" s="26"/>
      <c r="E23" s="48"/>
      <c r="F23" s="24">
        <f t="shared" si="0"/>
        <v>0</v>
      </c>
      <c r="G23" s="11">
        <f t="shared" si="1"/>
        <v>4</v>
      </c>
      <c r="H23" s="11">
        <f t="shared" si="3"/>
        <v>0</v>
      </c>
      <c r="I23" s="11"/>
      <c r="J23" s="11"/>
      <c r="K23" s="11"/>
    </row>
    <row r="24" spans="1:11" x14ac:dyDescent="0.3">
      <c r="A24" s="22">
        <f t="shared" si="2"/>
        <v>0</v>
      </c>
      <c r="B24" s="63"/>
      <c r="C24" s="64"/>
      <c r="D24" s="26"/>
      <c r="E24" s="48"/>
      <c r="F24" s="24">
        <f t="shared" si="0"/>
        <v>0</v>
      </c>
      <c r="G24" s="11">
        <f t="shared" si="1"/>
        <v>4</v>
      </c>
      <c r="H24" s="11">
        <f t="shared" si="3"/>
        <v>0</v>
      </c>
      <c r="I24" s="11"/>
      <c r="J24" s="11"/>
      <c r="K24" s="11"/>
    </row>
    <row r="25" spans="1:11" x14ac:dyDescent="0.3">
      <c r="A25" s="22">
        <f t="shared" si="2"/>
        <v>0</v>
      </c>
      <c r="B25" s="63"/>
      <c r="C25" s="64"/>
      <c r="D25" s="26"/>
      <c r="E25" s="48"/>
      <c r="F25" s="24">
        <f t="shared" si="0"/>
        <v>0</v>
      </c>
      <c r="G25" s="11">
        <f t="shared" si="1"/>
        <v>4</v>
      </c>
      <c r="H25" s="11">
        <f t="shared" si="3"/>
        <v>0</v>
      </c>
      <c r="I25" s="11"/>
      <c r="J25" s="11"/>
      <c r="K25" s="11"/>
    </row>
    <row r="26" spans="1:11" x14ac:dyDescent="0.3">
      <c r="A26" s="22">
        <f t="shared" si="2"/>
        <v>0</v>
      </c>
      <c r="B26" s="63"/>
      <c r="C26" s="64"/>
      <c r="D26" s="26"/>
      <c r="E26" s="48"/>
      <c r="F26" s="24">
        <f t="shared" si="0"/>
        <v>0</v>
      </c>
      <c r="G26" s="11">
        <f t="shared" si="1"/>
        <v>4</v>
      </c>
      <c r="H26" s="11">
        <f t="shared" si="3"/>
        <v>0</v>
      </c>
      <c r="I26" s="11"/>
      <c r="J26" s="11"/>
      <c r="K26" s="11"/>
    </row>
    <row r="27" spans="1:11" x14ac:dyDescent="0.3">
      <c r="A27" s="22">
        <f t="shared" si="2"/>
        <v>0</v>
      </c>
      <c r="B27" s="63"/>
      <c r="C27" s="64"/>
      <c r="D27" s="26"/>
      <c r="E27" s="48"/>
      <c r="F27" s="24">
        <f t="shared" si="0"/>
        <v>0</v>
      </c>
      <c r="G27" s="11">
        <f t="shared" si="1"/>
        <v>4</v>
      </c>
      <c r="H27" s="11">
        <f t="shared" si="3"/>
        <v>0</v>
      </c>
      <c r="I27" s="11"/>
      <c r="J27" s="11"/>
      <c r="K27" s="11"/>
    </row>
    <row r="28" spans="1:11" x14ac:dyDescent="0.3">
      <c r="A28" s="22">
        <f t="shared" si="2"/>
        <v>0</v>
      </c>
      <c r="B28" s="63"/>
      <c r="C28" s="64"/>
      <c r="D28" s="26"/>
      <c r="E28" s="48"/>
      <c r="F28" s="24">
        <f t="shared" si="0"/>
        <v>0</v>
      </c>
      <c r="G28" s="11">
        <f t="shared" si="1"/>
        <v>4</v>
      </c>
      <c r="H28" s="11">
        <f t="shared" si="3"/>
        <v>0</v>
      </c>
      <c r="I28" s="11"/>
      <c r="J28" s="11"/>
      <c r="K28" s="11"/>
    </row>
    <row r="29" spans="1:11" x14ac:dyDescent="0.3">
      <c r="A29" s="22">
        <f t="shared" si="2"/>
        <v>0</v>
      </c>
      <c r="B29" s="63"/>
      <c r="C29" s="64"/>
      <c r="D29" s="26"/>
      <c r="E29" s="48"/>
      <c r="F29" s="24">
        <f t="shared" si="0"/>
        <v>0</v>
      </c>
      <c r="G29" s="11">
        <f t="shared" si="1"/>
        <v>4</v>
      </c>
      <c r="H29" s="11">
        <f t="shared" si="3"/>
        <v>0</v>
      </c>
      <c r="I29" s="11"/>
      <c r="J29" s="11"/>
      <c r="K29" s="11"/>
    </row>
    <row r="30" spans="1:11" x14ac:dyDescent="0.3">
      <c r="A30" s="22">
        <f t="shared" si="2"/>
        <v>0</v>
      </c>
      <c r="B30" s="63"/>
      <c r="C30" s="64"/>
      <c r="D30" s="26"/>
      <c r="E30" s="48"/>
      <c r="F30" s="24">
        <f t="shared" si="0"/>
        <v>0</v>
      </c>
      <c r="G30" s="11">
        <f t="shared" si="1"/>
        <v>4</v>
      </c>
      <c r="H30" s="11">
        <f t="shared" si="3"/>
        <v>0</v>
      </c>
      <c r="I30" s="11"/>
      <c r="J30" s="11"/>
      <c r="K30" s="11"/>
    </row>
    <row r="31" spans="1:11" x14ac:dyDescent="0.3">
      <c r="A31" s="22">
        <f t="shared" si="2"/>
        <v>0</v>
      </c>
      <c r="B31" s="63"/>
      <c r="C31" s="64"/>
      <c r="D31" s="26"/>
      <c r="E31" s="48"/>
      <c r="F31" s="24">
        <f t="shared" si="0"/>
        <v>0</v>
      </c>
      <c r="G31" s="11">
        <f t="shared" si="1"/>
        <v>4</v>
      </c>
      <c r="H31" s="11">
        <f t="shared" si="3"/>
        <v>0</v>
      </c>
      <c r="I31" s="11"/>
      <c r="J31" s="11"/>
      <c r="K31" s="11"/>
    </row>
    <row r="32" spans="1:11" x14ac:dyDescent="0.3">
      <c r="A32" s="22">
        <f t="shared" si="2"/>
        <v>0</v>
      </c>
      <c r="B32" s="63"/>
      <c r="C32" s="64"/>
      <c r="D32" s="26"/>
      <c r="E32" s="48"/>
      <c r="F32" s="24">
        <f t="shared" si="0"/>
        <v>0</v>
      </c>
      <c r="G32" s="11">
        <f t="shared" si="1"/>
        <v>4</v>
      </c>
      <c r="H32" s="11">
        <f t="shared" si="3"/>
        <v>0</v>
      </c>
      <c r="I32" s="11"/>
      <c r="J32" s="11"/>
      <c r="K32" s="11"/>
    </row>
    <row r="33" spans="1:11" x14ac:dyDescent="0.3">
      <c r="A33" s="22">
        <f t="shared" si="2"/>
        <v>0</v>
      </c>
      <c r="B33" s="63"/>
      <c r="C33" s="64"/>
      <c r="D33" s="26"/>
      <c r="E33" s="48"/>
      <c r="F33" s="24">
        <f t="shared" si="0"/>
        <v>0</v>
      </c>
      <c r="G33" s="11">
        <f t="shared" si="1"/>
        <v>4</v>
      </c>
      <c r="H33" s="11">
        <f t="shared" si="3"/>
        <v>0</v>
      </c>
      <c r="I33" s="11"/>
      <c r="J33" s="11"/>
      <c r="K33" s="11"/>
    </row>
    <row r="34" spans="1:11" x14ac:dyDescent="0.3">
      <c r="A34" s="22">
        <f t="shared" si="2"/>
        <v>0</v>
      </c>
      <c r="B34" s="63"/>
      <c r="C34" s="64"/>
      <c r="D34" s="26"/>
      <c r="E34" s="48"/>
      <c r="F34" s="24">
        <f t="shared" si="0"/>
        <v>0</v>
      </c>
      <c r="G34" s="11">
        <f t="shared" si="1"/>
        <v>4</v>
      </c>
      <c r="H34" s="11">
        <f t="shared" si="3"/>
        <v>0</v>
      </c>
      <c r="I34" s="11"/>
      <c r="J34" s="11"/>
      <c r="K34" s="11"/>
    </row>
    <row r="35" spans="1:11" x14ac:dyDescent="0.3">
      <c r="A35" s="22">
        <f t="shared" si="2"/>
        <v>0</v>
      </c>
      <c r="B35" s="63"/>
      <c r="C35" s="64"/>
      <c r="D35" s="26"/>
      <c r="E35" s="48"/>
      <c r="F35" s="24">
        <f t="shared" si="0"/>
        <v>0</v>
      </c>
      <c r="G35" s="11">
        <f t="shared" si="1"/>
        <v>4</v>
      </c>
      <c r="H35" s="11">
        <f t="shared" si="3"/>
        <v>0</v>
      </c>
      <c r="I35" s="11"/>
      <c r="J35" s="11"/>
      <c r="K35" s="11"/>
    </row>
    <row r="36" spans="1:11" x14ac:dyDescent="0.3">
      <c r="A36" s="22">
        <f t="shared" si="2"/>
        <v>0</v>
      </c>
      <c r="B36" s="63"/>
      <c r="C36" s="64"/>
      <c r="D36" s="26"/>
      <c r="E36" s="48"/>
      <c r="F36" s="24">
        <f t="shared" si="0"/>
        <v>0</v>
      </c>
      <c r="G36" s="11">
        <f t="shared" si="1"/>
        <v>4</v>
      </c>
      <c r="H36" s="11">
        <f t="shared" si="3"/>
        <v>0</v>
      </c>
      <c r="I36" s="11"/>
      <c r="J36" s="11"/>
      <c r="K36" s="11"/>
    </row>
    <row r="37" spans="1:11" x14ac:dyDescent="0.3">
      <c r="A37" s="22">
        <f t="shared" si="2"/>
        <v>0</v>
      </c>
      <c r="B37" s="63"/>
      <c r="C37" s="64"/>
      <c r="D37" s="26"/>
      <c r="E37" s="48"/>
      <c r="F37" s="24">
        <f t="shared" si="0"/>
        <v>0</v>
      </c>
      <c r="G37" s="11">
        <f t="shared" si="1"/>
        <v>4</v>
      </c>
      <c r="H37" s="11">
        <f t="shared" si="3"/>
        <v>0</v>
      </c>
      <c r="I37" s="11"/>
      <c r="J37" s="11"/>
      <c r="K37" s="11"/>
    </row>
    <row r="38" spans="1:11" x14ac:dyDescent="0.3">
      <c r="A38" s="22">
        <f t="shared" si="2"/>
        <v>0</v>
      </c>
      <c r="B38" s="63"/>
      <c r="C38" s="64"/>
      <c r="D38" s="26"/>
      <c r="E38" s="48"/>
      <c r="F38" s="24">
        <f t="shared" si="0"/>
        <v>0</v>
      </c>
      <c r="G38" s="11">
        <f t="shared" si="1"/>
        <v>4</v>
      </c>
      <c r="H38" s="11">
        <f t="shared" si="3"/>
        <v>0</v>
      </c>
      <c r="I38" s="11"/>
      <c r="J38" s="11"/>
      <c r="K38" s="11"/>
    </row>
    <row r="39" spans="1:11" x14ac:dyDescent="0.3">
      <c r="A39" s="22">
        <f t="shared" si="2"/>
        <v>0</v>
      </c>
      <c r="B39" s="63"/>
      <c r="C39" s="64"/>
      <c r="D39" s="26"/>
      <c r="E39" s="48"/>
      <c r="F39" s="24">
        <f t="shared" si="0"/>
        <v>0</v>
      </c>
      <c r="G39" s="11">
        <f t="shared" si="1"/>
        <v>4</v>
      </c>
      <c r="H39" s="11">
        <f t="shared" si="3"/>
        <v>0</v>
      </c>
      <c r="I39" s="11"/>
      <c r="J39" s="11"/>
      <c r="K39" s="11"/>
    </row>
    <row r="40" spans="1:11" x14ac:dyDescent="0.3">
      <c r="A40" s="22">
        <f t="shared" si="2"/>
        <v>0</v>
      </c>
      <c r="B40" s="63"/>
      <c r="C40" s="64"/>
      <c r="D40" s="26"/>
      <c r="E40" s="48"/>
      <c r="F40" s="24">
        <f t="shared" si="0"/>
        <v>0</v>
      </c>
      <c r="G40" s="11">
        <f t="shared" si="1"/>
        <v>4</v>
      </c>
      <c r="H40" s="11">
        <f t="shared" si="3"/>
        <v>0</v>
      </c>
      <c r="I40" s="11"/>
      <c r="J40" s="11"/>
      <c r="K40" s="11"/>
    </row>
    <row r="41" spans="1:11" x14ac:dyDescent="0.3">
      <c r="A41" s="22">
        <f t="shared" si="2"/>
        <v>0</v>
      </c>
      <c r="B41" s="63"/>
      <c r="C41" s="64"/>
      <c r="D41" s="26"/>
      <c r="E41" s="48"/>
      <c r="F41" s="24">
        <f t="shared" si="0"/>
        <v>0</v>
      </c>
      <c r="G41" s="11">
        <f t="shared" si="1"/>
        <v>4</v>
      </c>
      <c r="H41" s="11">
        <f t="shared" si="3"/>
        <v>0</v>
      </c>
      <c r="I41" s="11"/>
      <c r="J41" s="11"/>
      <c r="K41" s="11"/>
    </row>
    <row r="42" spans="1:11" x14ac:dyDescent="0.3">
      <c r="A42" s="22">
        <f t="shared" si="2"/>
        <v>0</v>
      </c>
      <c r="B42" s="63"/>
      <c r="C42" s="64"/>
      <c r="D42" s="26"/>
      <c r="E42" s="48"/>
      <c r="F42" s="24">
        <f t="shared" si="0"/>
        <v>0</v>
      </c>
      <c r="G42" s="11">
        <f t="shared" si="1"/>
        <v>4</v>
      </c>
      <c r="H42" s="11">
        <f t="shared" si="3"/>
        <v>0</v>
      </c>
      <c r="I42" s="11"/>
      <c r="J42" s="11"/>
      <c r="K42" s="11"/>
    </row>
    <row r="43" spans="1:11" x14ac:dyDescent="0.3">
      <c r="A43" s="22">
        <f t="shared" si="2"/>
        <v>0</v>
      </c>
      <c r="B43" s="63"/>
      <c r="C43" s="64"/>
      <c r="D43" s="26"/>
      <c r="E43" s="48"/>
      <c r="F43" s="24">
        <f t="shared" si="0"/>
        <v>0</v>
      </c>
      <c r="G43" s="11">
        <f t="shared" si="1"/>
        <v>4</v>
      </c>
      <c r="H43" s="11">
        <f t="shared" si="3"/>
        <v>0</v>
      </c>
      <c r="I43" s="11"/>
      <c r="J43" s="11"/>
      <c r="K43" s="11"/>
    </row>
    <row r="44" spans="1:11" x14ac:dyDescent="0.3">
      <c r="A44" s="22">
        <f t="shared" si="2"/>
        <v>0</v>
      </c>
      <c r="B44" s="63"/>
      <c r="C44" s="64"/>
      <c r="D44" s="26"/>
      <c r="E44" s="48"/>
      <c r="F44" s="24">
        <f t="shared" si="0"/>
        <v>0</v>
      </c>
      <c r="G44" s="11">
        <f t="shared" si="1"/>
        <v>4</v>
      </c>
      <c r="H44" s="11">
        <f t="shared" si="3"/>
        <v>0</v>
      </c>
      <c r="I44" s="11"/>
      <c r="J44" s="11"/>
      <c r="K44" s="11"/>
    </row>
    <row r="45" spans="1:11" x14ac:dyDescent="0.3">
      <c r="A45" s="22">
        <f t="shared" si="2"/>
        <v>0</v>
      </c>
      <c r="B45" s="63"/>
      <c r="C45" s="64"/>
      <c r="D45" s="26"/>
      <c r="E45" s="48"/>
      <c r="F45" s="24">
        <f t="shared" si="0"/>
        <v>0</v>
      </c>
      <c r="G45" s="11">
        <f t="shared" ref="G45:G46" si="4">IF(B45=$J$18,C91,IF(B45=$J$19,D91,IF(B45=$J$20,E91,IF(B45=$J$21,E91,0))))</f>
        <v>4</v>
      </c>
      <c r="H45" s="11">
        <f t="shared" si="3"/>
        <v>0</v>
      </c>
      <c r="I45" s="11"/>
      <c r="J45" s="11"/>
      <c r="K45" s="11"/>
    </row>
    <row r="46" spans="1:11" x14ac:dyDescent="0.3">
      <c r="A46" s="22">
        <f t="shared" si="2"/>
        <v>0</v>
      </c>
      <c r="B46" s="63"/>
      <c r="C46" s="64"/>
      <c r="D46" s="26"/>
      <c r="E46" s="48"/>
      <c r="F46" s="24">
        <f t="shared" si="0"/>
        <v>0</v>
      </c>
      <c r="G46" s="11">
        <f t="shared" si="4"/>
        <v>4</v>
      </c>
      <c r="H46" s="11">
        <f t="shared" si="3"/>
        <v>0</v>
      </c>
      <c r="I46" s="11"/>
      <c r="J46" s="11"/>
      <c r="K46" s="11"/>
    </row>
    <row r="47" spans="1:11" x14ac:dyDescent="0.3">
      <c r="A47" s="22">
        <f t="shared" si="2"/>
        <v>0</v>
      </c>
      <c r="B47" s="63"/>
      <c r="C47" s="64"/>
      <c r="D47" s="26"/>
      <c r="E47" s="48"/>
      <c r="F47" s="24">
        <f t="shared" si="0"/>
        <v>0</v>
      </c>
      <c r="G47" s="11">
        <f t="shared" ref="G47:G59" si="5">IF(B47=$J$18,C108,IF(B47=$J$19,D108,IF(B47=$J$20,E108,IF(B47=$J$21,E108,0))))</f>
        <v>4</v>
      </c>
      <c r="H47" s="11">
        <f t="shared" si="3"/>
        <v>0</v>
      </c>
      <c r="I47" s="11"/>
      <c r="J47" s="11"/>
      <c r="K47" s="11"/>
    </row>
    <row r="48" spans="1:11" x14ac:dyDescent="0.3">
      <c r="A48" s="22">
        <f t="shared" si="2"/>
        <v>0</v>
      </c>
      <c r="B48" s="63"/>
      <c r="C48" s="64"/>
      <c r="D48" s="26"/>
      <c r="E48" s="48"/>
      <c r="F48" s="24">
        <f t="shared" si="0"/>
        <v>0</v>
      </c>
      <c r="G48" s="11">
        <f t="shared" si="5"/>
        <v>4</v>
      </c>
      <c r="H48" s="11">
        <f t="shared" si="3"/>
        <v>0</v>
      </c>
      <c r="I48" s="11"/>
      <c r="J48" s="11"/>
      <c r="K48" s="11"/>
    </row>
    <row r="49" spans="1:11" x14ac:dyDescent="0.3">
      <c r="A49" s="22">
        <f t="shared" si="2"/>
        <v>0</v>
      </c>
      <c r="B49" s="63"/>
      <c r="C49" s="64"/>
      <c r="D49" s="26"/>
      <c r="E49" s="48"/>
      <c r="F49" s="24">
        <f t="shared" si="0"/>
        <v>0</v>
      </c>
      <c r="G49" s="11">
        <f t="shared" si="5"/>
        <v>4</v>
      </c>
      <c r="H49" s="11">
        <f t="shared" si="3"/>
        <v>0</v>
      </c>
      <c r="I49" s="11"/>
      <c r="J49" s="11"/>
      <c r="K49" s="11"/>
    </row>
    <row r="50" spans="1:11" x14ac:dyDescent="0.3">
      <c r="A50" s="22">
        <f t="shared" si="2"/>
        <v>0</v>
      </c>
      <c r="B50" s="63"/>
      <c r="C50" s="64"/>
      <c r="D50" s="26"/>
      <c r="E50" s="48"/>
      <c r="F50" s="24">
        <f t="shared" si="0"/>
        <v>0</v>
      </c>
      <c r="G50" s="11">
        <f t="shared" si="5"/>
        <v>4</v>
      </c>
      <c r="H50" s="11">
        <f t="shared" si="3"/>
        <v>0</v>
      </c>
      <c r="I50" s="11"/>
      <c r="J50" s="11"/>
      <c r="K50" s="11"/>
    </row>
    <row r="51" spans="1:11" x14ac:dyDescent="0.3">
      <c r="A51" s="22">
        <f t="shared" si="2"/>
        <v>0</v>
      </c>
      <c r="B51" s="63"/>
      <c r="C51" s="64"/>
      <c r="D51" s="26"/>
      <c r="E51" s="48"/>
      <c r="F51" s="24">
        <f t="shared" si="0"/>
        <v>0</v>
      </c>
      <c r="G51" s="11">
        <f t="shared" si="5"/>
        <v>4</v>
      </c>
      <c r="H51" s="11">
        <f t="shared" si="3"/>
        <v>0</v>
      </c>
      <c r="I51" s="11"/>
      <c r="J51" s="11"/>
      <c r="K51" s="11"/>
    </row>
    <row r="52" spans="1:11" x14ac:dyDescent="0.3">
      <c r="A52" s="22">
        <f t="shared" si="2"/>
        <v>0</v>
      </c>
      <c r="B52" s="63"/>
      <c r="C52" s="64"/>
      <c r="D52" s="26"/>
      <c r="E52" s="48"/>
      <c r="F52" s="24">
        <f t="shared" si="0"/>
        <v>0</v>
      </c>
      <c r="G52" s="11">
        <f t="shared" si="5"/>
        <v>4</v>
      </c>
      <c r="H52" s="11">
        <f t="shared" si="3"/>
        <v>0</v>
      </c>
      <c r="I52" s="11"/>
      <c r="J52" s="11"/>
      <c r="K52" s="11"/>
    </row>
    <row r="53" spans="1:11" x14ac:dyDescent="0.3">
      <c r="A53" s="22">
        <f t="shared" si="2"/>
        <v>0</v>
      </c>
      <c r="B53" s="63"/>
      <c r="C53" s="64"/>
      <c r="D53" s="26"/>
      <c r="E53" s="48"/>
      <c r="F53" s="24">
        <f t="shared" si="0"/>
        <v>0</v>
      </c>
      <c r="G53" s="11">
        <f t="shared" si="5"/>
        <v>4</v>
      </c>
      <c r="H53" s="11">
        <f t="shared" si="3"/>
        <v>0</v>
      </c>
      <c r="I53" s="11"/>
      <c r="J53" s="11"/>
      <c r="K53" s="11"/>
    </row>
    <row r="54" spans="1:11" x14ac:dyDescent="0.3">
      <c r="A54" s="22">
        <f t="shared" si="2"/>
        <v>0</v>
      </c>
      <c r="B54" s="63"/>
      <c r="C54" s="64"/>
      <c r="D54" s="26"/>
      <c r="E54" s="48"/>
      <c r="F54" s="24">
        <f t="shared" si="0"/>
        <v>0</v>
      </c>
      <c r="G54" s="11">
        <f t="shared" si="5"/>
        <v>4</v>
      </c>
      <c r="H54" s="11">
        <f t="shared" si="3"/>
        <v>0</v>
      </c>
      <c r="I54" s="11"/>
      <c r="J54" s="11"/>
      <c r="K54" s="11"/>
    </row>
    <row r="55" spans="1:11" x14ac:dyDescent="0.3">
      <c r="A55" s="22">
        <f t="shared" si="2"/>
        <v>0</v>
      </c>
      <c r="B55" s="63"/>
      <c r="C55" s="64"/>
      <c r="D55" s="26"/>
      <c r="E55" s="48"/>
      <c r="F55" s="24">
        <f t="shared" si="0"/>
        <v>0</v>
      </c>
      <c r="G55" s="11">
        <f t="shared" si="5"/>
        <v>4</v>
      </c>
      <c r="H55" s="11">
        <f t="shared" si="3"/>
        <v>0</v>
      </c>
      <c r="I55" s="11"/>
      <c r="J55" s="11"/>
      <c r="K55" s="11"/>
    </row>
    <row r="56" spans="1:11" x14ac:dyDescent="0.3">
      <c r="A56" s="22">
        <f t="shared" si="2"/>
        <v>0</v>
      </c>
      <c r="B56" s="63"/>
      <c r="C56" s="64"/>
      <c r="D56" s="26"/>
      <c r="E56" s="48"/>
      <c r="F56" s="24">
        <f t="shared" si="0"/>
        <v>0</v>
      </c>
      <c r="G56" s="11">
        <f t="shared" si="5"/>
        <v>4</v>
      </c>
      <c r="H56" s="11">
        <f t="shared" si="3"/>
        <v>0</v>
      </c>
      <c r="I56" s="11"/>
      <c r="J56" s="11"/>
      <c r="K56" s="11"/>
    </row>
    <row r="57" spans="1:11" x14ac:dyDescent="0.3">
      <c r="A57" s="22">
        <f t="shared" si="2"/>
        <v>0</v>
      </c>
      <c r="B57" s="63"/>
      <c r="C57" s="64"/>
      <c r="D57" s="26"/>
      <c r="E57" s="48"/>
      <c r="F57" s="24">
        <f t="shared" si="0"/>
        <v>0</v>
      </c>
      <c r="G57" s="11">
        <f t="shared" si="5"/>
        <v>4</v>
      </c>
      <c r="H57" s="11">
        <f t="shared" si="3"/>
        <v>0</v>
      </c>
      <c r="I57" s="11"/>
      <c r="J57" s="11"/>
      <c r="K57" s="11"/>
    </row>
    <row r="58" spans="1:11" x14ac:dyDescent="0.3">
      <c r="A58" s="22">
        <f t="shared" si="2"/>
        <v>0</v>
      </c>
      <c r="B58" s="63"/>
      <c r="C58" s="64"/>
      <c r="D58" s="26"/>
      <c r="E58" s="48"/>
      <c r="F58" s="24">
        <f t="shared" si="0"/>
        <v>0</v>
      </c>
      <c r="G58" s="11">
        <f t="shared" si="5"/>
        <v>4</v>
      </c>
      <c r="H58" s="11">
        <f t="shared" si="3"/>
        <v>0</v>
      </c>
      <c r="I58" s="11"/>
      <c r="J58" s="11"/>
      <c r="K58" s="11"/>
    </row>
    <row r="59" spans="1:11" x14ac:dyDescent="0.3">
      <c r="A59" s="22">
        <f t="shared" si="2"/>
        <v>0</v>
      </c>
      <c r="B59" s="63"/>
      <c r="C59" s="64"/>
      <c r="D59" s="26"/>
      <c r="E59" s="48"/>
      <c r="F59" s="24">
        <f t="shared" si="0"/>
        <v>0</v>
      </c>
      <c r="G59" s="11">
        <f t="shared" si="5"/>
        <v>4</v>
      </c>
      <c r="H59" s="11">
        <f t="shared" si="3"/>
        <v>0</v>
      </c>
      <c r="I59" s="11"/>
      <c r="J59" s="11"/>
      <c r="K59" s="11"/>
    </row>
    <row r="60" spans="1:11" x14ac:dyDescent="0.3">
      <c r="A60" s="22">
        <f t="shared" si="2"/>
        <v>0</v>
      </c>
      <c r="B60" s="63"/>
      <c r="C60" s="64"/>
      <c r="D60" s="26"/>
      <c r="E60" s="48"/>
      <c r="F60" s="24">
        <f t="shared" si="0"/>
        <v>0</v>
      </c>
      <c r="G60" s="11">
        <f t="shared" ref="G60:G62" si="6">IF(B60=$J$18,C106,IF(B60=$J$19,D106,IF(B60=$J$20,E106,IF(B60=$J$21,E106,0))))</f>
        <v>4</v>
      </c>
      <c r="H60" s="11">
        <f t="shared" si="3"/>
        <v>0</v>
      </c>
      <c r="I60" s="11"/>
      <c r="J60" s="11"/>
      <c r="K60" s="11"/>
    </row>
    <row r="61" spans="1:11" x14ac:dyDescent="0.3">
      <c r="A61" s="22">
        <f t="shared" si="2"/>
        <v>0</v>
      </c>
      <c r="B61" s="63"/>
      <c r="C61" s="64"/>
      <c r="D61" s="26"/>
      <c r="E61" s="48"/>
      <c r="F61" s="24">
        <f t="shared" si="0"/>
        <v>0</v>
      </c>
      <c r="G61" s="11">
        <f t="shared" si="6"/>
        <v>4</v>
      </c>
      <c r="H61" s="11">
        <f t="shared" si="3"/>
        <v>0</v>
      </c>
      <c r="I61" s="11"/>
      <c r="J61" s="11"/>
      <c r="K61" s="11"/>
    </row>
    <row r="62" spans="1:11" x14ac:dyDescent="0.3">
      <c r="A62" s="22">
        <f t="shared" si="2"/>
        <v>0</v>
      </c>
      <c r="B62" s="63"/>
      <c r="C62" s="64"/>
      <c r="D62" s="26"/>
      <c r="E62" s="48"/>
      <c r="F62" s="24">
        <f t="shared" si="0"/>
        <v>0</v>
      </c>
      <c r="G62" s="11">
        <f t="shared" si="6"/>
        <v>4</v>
      </c>
      <c r="H62" s="11">
        <f t="shared" si="3"/>
        <v>0</v>
      </c>
      <c r="I62" s="11"/>
      <c r="J62" s="11"/>
      <c r="K62" s="11"/>
    </row>
    <row r="63" spans="1:11" x14ac:dyDescent="0.3">
      <c r="A63" s="22">
        <f t="shared" si="2"/>
        <v>0</v>
      </c>
      <c r="B63" s="63"/>
      <c r="C63" s="64"/>
      <c r="D63" s="26"/>
      <c r="E63" s="48"/>
      <c r="F63" s="24">
        <f t="shared" si="0"/>
        <v>0</v>
      </c>
      <c r="G63" s="11">
        <f t="shared" ref="G63:G77" si="7">IF(B63=$J$18,C124,IF(B63=$J$19,D124,IF(B63=$J$20,E124,IF(B63=$J$21,E124,0))))</f>
        <v>4</v>
      </c>
      <c r="H63" s="11">
        <f t="shared" si="3"/>
        <v>0</v>
      </c>
      <c r="I63" s="11"/>
      <c r="J63" s="11"/>
      <c r="K63" s="11"/>
    </row>
    <row r="64" spans="1:11" x14ac:dyDescent="0.3">
      <c r="A64" s="22">
        <f t="shared" si="2"/>
        <v>0</v>
      </c>
      <c r="B64" s="63"/>
      <c r="C64" s="64"/>
      <c r="D64" s="26"/>
      <c r="E64" s="48"/>
      <c r="F64" s="24">
        <f t="shared" si="0"/>
        <v>0</v>
      </c>
      <c r="G64" s="11">
        <f t="shared" si="7"/>
        <v>4</v>
      </c>
      <c r="H64" s="11">
        <f t="shared" si="3"/>
        <v>0</v>
      </c>
      <c r="I64" s="11"/>
      <c r="J64" s="11"/>
      <c r="K64" s="11"/>
    </row>
    <row r="65" spans="1:11" x14ac:dyDescent="0.3">
      <c r="A65" s="22">
        <f t="shared" si="2"/>
        <v>0</v>
      </c>
      <c r="B65" s="63"/>
      <c r="C65" s="64"/>
      <c r="D65" s="26"/>
      <c r="E65" s="48"/>
      <c r="F65" s="24">
        <f t="shared" si="0"/>
        <v>0</v>
      </c>
      <c r="G65" s="11">
        <f t="shared" si="7"/>
        <v>4</v>
      </c>
      <c r="H65" s="11">
        <f t="shared" si="3"/>
        <v>0</v>
      </c>
      <c r="I65" s="11"/>
      <c r="J65" s="11"/>
      <c r="K65" s="11"/>
    </row>
    <row r="66" spans="1:11" x14ac:dyDescent="0.3">
      <c r="A66" s="22">
        <f t="shared" si="2"/>
        <v>0</v>
      </c>
      <c r="B66" s="63"/>
      <c r="C66" s="64"/>
      <c r="D66" s="26"/>
      <c r="E66" s="48"/>
      <c r="F66" s="24">
        <f t="shared" si="0"/>
        <v>0</v>
      </c>
      <c r="G66" s="11">
        <f t="shared" si="7"/>
        <v>4</v>
      </c>
      <c r="H66" s="11">
        <f t="shared" si="3"/>
        <v>0</v>
      </c>
      <c r="I66" s="11"/>
      <c r="J66" s="11"/>
      <c r="K66" s="11"/>
    </row>
    <row r="67" spans="1:11" x14ac:dyDescent="0.3">
      <c r="A67" s="22">
        <f t="shared" si="2"/>
        <v>0</v>
      </c>
      <c r="B67" s="63"/>
      <c r="C67" s="64"/>
      <c r="D67" s="26"/>
      <c r="E67" s="48"/>
      <c r="F67" s="24">
        <f t="shared" si="0"/>
        <v>0</v>
      </c>
      <c r="G67" s="11">
        <f t="shared" si="7"/>
        <v>4</v>
      </c>
      <c r="H67" s="11">
        <f t="shared" si="3"/>
        <v>0</v>
      </c>
      <c r="I67" s="11"/>
      <c r="J67" s="11"/>
      <c r="K67" s="11"/>
    </row>
    <row r="68" spans="1:11" x14ac:dyDescent="0.3">
      <c r="A68" s="22">
        <f t="shared" si="2"/>
        <v>0</v>
      </c>
      <c r="B68" s="63"/>
      <c r="C68" s="64"/>
      <c r="D68" s="26"/>
      <c r="E68" s="48"/>
      <c r="F68" s="24">
        <f t="shared" si="0"/>
        <v>0</v>
      </c>
      <c r="G68" s="11">
        <f t="shared" si="7"/>
        <v>4</v>
      </c>
      <c r="H68" s="11">
        <f t="shared" si="3"/>
        <v>0</v>
      </c>
      <c r="I68" s="11"/>
      <c r="J68" s="11"/>
      <c r="K68" s="11"/>
    </row>
    <row r="69" spans="1:11" x14ac:dyDescent="0.3">
      <c r="A69" s="22">
        <f t="shared" si="2"/>
        <v>0</v>
      </c>
      <c r="B69" s="63"/>
      <c r="C69" s="64"/>
      <c r="D69" s="26"/>
      <c r="E69" s="48"/>
      <c r="F69" s="24">
        <f t="shared" si="0"/>
        <v>0</v>
      </c>
      <c r="G69" s="11">
        <f t="shared" si="7"/>
        <v>4</v>
      </c>
      <c r="H69" s="11">
        <f t="shared" si="3"/>
        <v>0</v>
      </c>
      <c r="I69" s="11"/>
      <c r="J69" s="11"/>
      <c r="K69" s="11"/>
    </row>
    <row r="70" spans="1:11" x14ac:dyDescent="0.3">
      <c r="A70" s="22">
        <f t="shared" si="2"/>
        <v>0</v>
      </c>
      <c r="B70" s="63"/>
      <c r="C70" s="64"/>
      <c r="D70" s="26"/>
      <c r="E70" s="48"/>
      <c r="F70" s="24">
        <f t="shared" si="0"/>
        <v>0</v>
      </c>
      <c r="G70" s="11">
        <f t="shared" si="7"/>
        <v>4</v>
      </c>
      <c r="H70" s="11">
        <f t="shared" si="3"/>
        <v>0</v>
      </c>
      <c r="I70" s="11"/>
      <c r="J70" s="11"/>
      <c r="K70" s="11"/>
    </row>
    <row r="71" spans="1:11" x14ac:dyDescent="0.3">
      <c r="A71" s="22">
        <f t="shared" si="2"/>
        <v>0</v>
      </c>
      <c r="B71" s="63"/>
      <c r="C71" s="64"/>
      <c r="D71" s="26"/>
      <c r="E71" s="48"/>
      <c r="F71" s="24">
        <f t="shared" si="0"/>
        <v>0</v>
      </c>
      <c r="G71" s="11">
        <f t="shared" si="7"/>
        <v>4</v>
      </c>
      <c r="H71" s="11">
        <f t="shared" si="3"/>
        <v>0</v>
      </c>
      <c r="I71" s="11"/>
      <c r="J71" s="11"/>
      <c r="K71" s="11"/>
    </row>
    <row r="72" spans="1:11" x14ac:dyDescent="0.3">
      <c r="A72" s="22">
        <f t="shared" si="2"/>
        <v>0</v>
      </c>
      <c r="B72" s="63"/>
      <c r="C72" s="64"/>
      <c r="D72" s="26"/>
      <c r="E72" s="48"/>
      <c r="F72" s="24">
        <f t="shared" si="0"/>
        <v>0</v>
      </c>
      <c r="G72" s="11">
        <f t="shared" si="7"/>
        <v>4</v>
      </c>
      <c r="H72" s="11">
        <f t="shared" si="3"/>
        <v>0</v>
      </c>
      <c r="I72" s="11"/>
      <c r="J72" s="11"/>
      <c r="K72" s="11"/>
    </row>
    <row r="73" spans="1:11" x14ac:dyDescent="0.3">
      <c r="A73" s="22">
        <f t="shared" si="2"/>
        <v>0</v>
      </c>
      <c r="B73" s="63"/>
      <c r="C73" s="64"/>
      <c r="D73" s="26"/>
      <c r="E73" s="48"/>
      <c r="F73" s="24">
        <f t="shared" si="0"/>
        <v>0</v>
      </c>
      <c r="G73" s="11">
        <f t="shared" si="7"/>
        <v>4</v>
      </c>
      <c r="H73" s="11">
        <f t="shared" si="3"/>
        <v>0</v>
      </c>
      <c r="I73" s="11"/>
      <c r="J73" s="11"/>
      <c r="K73" s="11"/>
    </row>
    <row r="74" spans="1:11" x14ac:dyDescent="0.3">
      <c r="A74" s="22">
        <f t="shared" si="2"/>
        <v>0</v>
      </c>
      <c r="B74" s="63"/>
      <c r="C74" s="64"/>
      <c r="D74" s="26"/>
      <c r="E74" s="48"/>
      <c r="F74" s="24">
        <f t="shared" si="0"/>
        <v>0</v>
      </c>
      <c r="G74" s="11">
        <f t="shared" si="7"/>
        <v>4</v>
      </c>
      <c r="H74" s="11">
        <f t="shared" si="3"/>
        <v>0</v>
      </c>
      <c r="I74" s="11"/>
      <c r="J74" s="11"/>
      <c r="K74" s="11"/>
    </row>
    <row r="75" spans="1:11" x14ac:dyDescent="0.3">
      <c r="A75" s="22">
        <f t="shared" si="2"/>
        <v>0</v>
      </c>
      <c r="B75" s="63"/>
      <c r="C75" s="64"/>
      <c r="D75" s="26"/>
      <c r="E75" s="48"/>
      <c r="F75" s="24">
        <f t="shared" si="0"/>
        <v>0</v>
      </c>
      <c r="G75" s="11">
        <f t="shared" si="7"/>
        <v>4</v>
      </c>
      <c r="H75" s="11">
        <f t="shared" si="3"/>
        <v>0</v>
      </c>
      <c r="I75" s="11"/>
      <c r="J75" s="11"/>
      <c r="K75" s="11"/>
    </row>
    <row r="76" spans="1:11" x14ac:dyDescent="0.3">
      <c r="A76" s="22">
        <f t="shared" si="2"/>
        <v>0</v>
      </c>
      <c r="B76" s="63"/>
      <c r="C76" s="64"/>
      <c r="D76" s="26"/>
      <c r="E76" s="48"/>
      <c r="F76" s="24">
        <f t="shared" si="0"/>
        <v>0</v>
      </c>
      <c r="G76" s="11">
        <f t="shared" si="7"/>
        <v>4</v>
      </c>
      <c r="H76" s="11">
        <f t="shared" si="3"/>
        <v>0</v>
      </c>
      <c r="I76" s="11"/>
      <c r="J76" s="11"/>
      <c r="K76" s="11"/>
    </row>
    <row r="77" spans="1:11" x14ac:dyDescent="0.3">
      <c r="A77" s="22">
        <f t="shared" si="2"/>
        <v>0</v>
      </c>
      <c r="B77" s="63"/>
      <c r="C77" s="64"/>
      <c r="D77" s="26"/>
      <c r="E77" s="48"/>
      <c r="F77" s="24">
        <f t="shared" si="0"/>
        <v>0</v>
      </c>
      <c r="G77" s="11">
        <f t="shared" si="7"/>
        <v>4</v>
      </c>
      <c r="H77" s="11">
        <f t="shared" si="3"/>
        <v>0</v>
      </c>
      <c r="I77" s="11"/>
      <c r="J77" s="11"/>
      <c r="K77" s="11"/>
    </row>
    <row r="78" spans="1:11" hidden="1" x14ac:dyDescent="0.3">
      <c r="B78" s="1"/>
      <c r="C78" s="49" t="s">
        <v>86</v>
      </c>
      <c r="D78" s="49" t="s">
        <v>87</v>
      </c>
      <c r="E78" s="49" t="s">
        <v>88</v>
      </c>
    </row>
    <row r="79" spans="1:11" hidden="1" x14ac:dyDescent="0.3">
      <c r="B79" s="1"/>
      <c r="C79" s="11">
        <f t="shared" ref="C79:C105" si="8">IF(D18&lt;11,1,IF(D18&lt;31,2,4))</f>
        <v>1</v>
      </c>
      <c r="D79" s="11">
        <f t="shared" ref="D79:D105" si="9">IF(D18&lt;11,2,IF(D18&lt;31,4,8))</f>
        <v>2</v>
      </c>
      <c r="E79" s="11">
        <f t="shared" ref="E79:E105" si="10">IF(D18&lt;11,4,IF(D18&lt;31,6,12))</f>
        <v>4</v>
      </c>
    </row>
    <row r="80" spans="1:11" hidden="1" x14ac:dyDescent="0.3">
      <c r="B80" s="1"/>
      <c r="C80" s="11">
        <f t="shared" si="8"/>
        <v>1</v>
      </c>
      <c r="D80" s="11">
        <f t="shared" si="9"/>
        <v>2</v>
      </c>
      <c r="E80" s="11">
        <f t="shared" si="10"/>
        <v>4</v>
      </c>
    </row>
    <row r="81" spans="2:5" hidden="1" x14ac:dyDescent="0.3">
      <c r="B81" s="1"/>
      <c r="C81" s="11">
        <f t="shared" si="8"/>
        <v>1</v>
      </c>
      <c r="D81" s="11">
        <f t="shared" si="9"/>
        <v>2</v>
      </c>
      <c r="E81" s="11">
        <f t="shared" si="10"/>
        <v>4</v>
      </c>
    </row>
    <row r="82" spans="2:5" hidden="1" x14ac:dyDescent="0.3">
      <c r="B82" s="1"/>
      <c r="C82" s="11">
        <f t="shared" si="8"/>
        <v>1</v>
      </c>
      <c r="D82" s="11">
        <f t="shared" si="9"/>
        <v>2</v>
      </c>
      <c r="E82" s="11">
        <f t="shared" si="10"/>
        <v>4</v>
      </c>
    </row>
    <row r="83" spans="2:5" hidden="1" x14ac:dyDescent="0.3">
      <c r="B83" s="1"/>
      <c r="C83" s="11">
        <f t="shared" si="8"/>
        <v>1</v>
      </c>
      <c r="D83" s="11">
        <f t="shared" si="9"/>
        <v>2</v>
      </c>
      <c r="E83" s="11">
        <f t="shared" si="10"/>
        <v>4</v>
      </c>
    </row>
    <row r="84" spans="2:5" hidden="1" x14ac:dyDescent="0.3">
      <c r="B84" s="1"/>
      <c r="C84" s="11">
        <f t="shared" si="8"/>
        <v>1</v>
      </c>
      <c r="D84" s="11">
        <f t="shared" si="9"/>
        <v>2</v>
      </c>
      <c r="E84" s="11">
        <f t="shared" si="10"/>
        <v>4</v>
      </c>
    </row>
    <row r="85" spans="2:5" hidden="1" x14ac:dyDescent="0.3">
      <c r="B85" s="1"/>
      <c r="C85" s="11">
        <f t="shared" si="8"/>
        <v>1</v>
      </c>
      <c r="D85" s="11">
        <f t="shared" si="9"/>
        <v>2</v>
      </c>
      <c r="E85" s="11">
        <f t="shared" si="10"/>
        <v>4</v>
      </c>
    </row>
    <row r="86" spans="2:5" hidden="1" x14ac:dyDescent="0.3">
      <c r="B86" s="1"/>
      <c r="C86" s="11">
        <f t="shared" si="8"/>
        <v>1</v>
      </c>
      <c r="D86" s="11">
        <f t="shared" si="9"/>
        <v>2</v>
      </c>
      <c r="E86" s="11">
        <f t="shared" si="10"/>
        <v>4</v>
      </c>
    </row>
    <row r="87" spans="2:5" hidden="1" x14ac:dyDescent="0.3">
      <c r="B87" s="1"/>
      <c r="C87" s="11">
        <f t="shared" si="8"/>
        <v>1</v>
      </c>
      <c r="D87" s="11">
        <f t="shared" si="9"/>
        <v>2</v>
      </c>
      <c r="E87" s="11">
        <f t="shared" si="10"/>
        <v>4</v>
      </c>
    </row>
    <row r="88" spans="2:5" hidden="1" x14ac:dyDescent="0.3">
      <c r="B88" s="1"/>
      <c r="C88" s="11">
        <f t="shared" si="8"/>
        <v>1</v>
      </c>
      <c r="D88" s="11">
        <f t="shared" si="9"/>
        <v>2</v>
      </c>
      <c r="E88" s="11">
        <f t="shared" si="10"/>
        <v>4</v>
      </c>
    </row>
    <row r="89" spans="2:5" hidden="1" x14ac:dyDescent="0.3">
      <c r="B89" s="1"/>
      <c r="C89" s="11">
        <f t="shared" si="8"/>
        <v>1</v>
      </c>
      <c r="D89" s="11">
        <f t="shared" si="9"/>
        <v>2</v>
      </c>
      <c r="E89" s="11">
        <f t="shared" si="10"/>
        <v>4</v>
      </c>
    </row>
    <row r="90" spans="2:5" hidden="1" x14ac:dyDescent="0.3">
      <c r="B90" s="1"/>
      <c r="C90" s="11">
        <f t="shared" si="8"/>
        <v>1</v>
      </c>
      <c r="D90" s="11">
        <f t="shared" si="9"/>
        <v>2</v>
      </c>
      <c r="E90" s="11">
        <f t="shared" si="10"/>
        <v>4</v>
      </c>
    </row>
    <row r="91" spans="2:5" hidden="1" x14ac:dyDescent="0.3">
      <c r="B91" s="1"/>
      <c r="C91" s="11">
        <f t="shared" si="8"/>
        <v>1</v>
      </c>
      <c r="D91" s="11">
        <f t="shared" si="9"/>
        <v>2</v>
      </c>
      <c r="E91" s="11">
        <f t="shared" si="10"/>
        <v>4</v>
      </c>
    </row>
    <row r="92" spans="2:5" hidden="1" x14ac:dyDescent="0.3">
      <c r="B92" s="1"/>
      <c r="C92" s="11">
        <f t="shared" si="8"/>
        <v>1</v>
      </c>
      <c r="D92" s="11">
        <f t="shared" si="9"/>
        <v>2</v>
      </c>
      <c r="E92" s="11">
        <f t="shared" si="10"/>
        <v>4</v>
      </c>
    </row>
    <row r="93" spans="2:5" hidden="1" x14ac:dyDescent="0.3">
      <c r="B93" s="1"/>
      <c r="C93" s="11">
        <f t="shared" si="8"/>
        <v>1</v>
      </c>
      <c r="D93" s="11">
        <f t="shared" si="9"/>
        <v>2</v>
      </c>
      <c r="E93" s="11">
        <f t="shared" si="10"/>
        <v>4</v>
      </c>
    </row>
    <row r="94" spans="2:5" hidden="1" x14ac:dyDescent="0.3">
      <c r="B94" s="1"/>
      <c r="C94" s="11">
        <f t="shared" si="8"/>
        <v>1</v>
      </c>
      <c r="D94" s="11">
        <f t="shared" si="9"/>
        <v>2</v>
      </c>
      <c r="E94" s="11">
        <f t="shared" si="10"/>
        <v>4</v>
      </c>
    </row>
    <row r="95" spans="2:5" hidden="1" x14ac:dyDescent="0.3">
      <c r="B95" s="1"/>
      <c r="C95" s="11">
        <f t="shared" si="8"/>
        <v>1</v>
      </c>
      <c r="D95" s="11">
        <f t="shared" si="9"/>
        <v>2</v>
      </c>
      <c r="E95" s="11">
        <f t="shared" si="10"/>
        <v>4</v>
      </c>
    </row>
    <row r="96" spans="2:5" hidden="1" x14ac:dyDescent="0.3">
      <c r="B96" s="1"/>
      <c r="C96" s="11">
        <f t="shared" si="8"/>
        <v>1</v>
      </c>
      <c r="D96" s="11">
        <f t="shared" si="9"/>
        <v>2</v>
      </c>
      <c r="E96" s="11">
        <f t="shared" si="10"/>
        <v>4</v>
      </c>
    </row>
    <row r="97" spans="2:5" hidden="1" x14ac:dyDescent="0.3">
      <c r="B97" s="1"/>
      <c r="C97" s="11">
        <f t="shared" si="8"/>
        <v>1</v>
      </c>
      <c r="D97" s="11">
        <f t="shared" si="9"/>
        <v>2</v>
      </c>
      <c r="E97" s="11">
        <f t="shared" si="10"/>
        <v>4</v>
      </c>
    </row>
    <row r="98" spans="2:5" hidden="1" x14ac:dyDescent="0.3">
      <c r="B98" s="1"/>
      <c r="C98" s="11">
        <f t="shared" si="8"/>
        <v>1</v>
      </c>
      <c r="D98" s="11">
        <f t="shared" si="9"/>
        <v>2</v>
      </c>
      <c r="E98" s="11">
        <f t="shared" si="10"/>
        <v>4</v>
      </c>
    </row>
    <row r="99" spans="2:5" hidden="1" x14ac:dyDescent="0.3">
      <c r="B99" s="1"/>
      <c r="C99" s="11">
        <f t="shared" si="8"/>
        <v>1</v>
      </c>
      <c r="D99" s="11">
        <f t="shared" si="9"/>
        <v>2</v>
      </c>
      <c r="E99" s="11">
        <f t="shared" si="10"/>
        <v>4</v>
      </c>
    </row>
    <row r="100" spans="2:5" hidden="1" x14ac:dyDescent="0.3">
      <c r="B100" s="1"/>
      <c r="C100" s="11">
        <f t="shared" si="8"/>
        <v>1</v>
      </c>
      <c r="D100" s="11">
        <f t="shared" si="9"/>
        <v>2</v>
      </c>
      <c r="E100" s="11">
        <f t="shared" si="10"/>
        <v>4</v>
      </c>
    </row>
    <row r="101" spans="2:5" hidden="1" x14ac:dyDescent="0.3">
      <c r="B101" s="1"/>
      <c r="C101" s="11">
        <f t="shared" si="8"/>
        <v>1</v>
      </c>
      <c r="D101" s="11">
        <f t="shared" si="9"/>
        <v>2</v>
      </c>
      <c r="E101" s="11">
        <f t="shared" si="10"/>
        <v>4</v>
      </c>
    </row>
    <row r="102" spans="2:5" hidden="1" x14ac:dyDescent="0.3">
      <c r="B102" s="1"/>
      <c r="C102" s="11">
        <f t="shared" si="8"/>
        <v>1</v>
      </c>
      <c r="D102" s="11">
        <f t="shared" si="9"/>
        <v>2</v>
      </c>
      <c r="E102" s="11">
        <f t="shared" si="10"/>
        <v>4</v>
      </c>
    </row>
    <row r="103" spans="2:5" hidden="1" x14ac:dyDescent="0.3">
      <c r="B103" s="1"/>
      <c r="C103" s="11">
        <f t="shared" si="8"/>
        <v>1</v>
      </c>
      <c r="D103" s="11">
        <f t="shared" si="9"/>
        <v>2</v>
      </c>
      <c r="E103" s="11">
        <f t="shared" si="10"/>
        <v>4</v>
      </c>
    </row>
    <row r="104" spans="2:5" hidden="1" x14ac:dyDescent="0.3">
      <c r="B104" s="1"/>
      <c r="C104" s="11">
        <f t="shared" si="8"/>
        <v>1</v>
      </c>
      <c r="D104" s="11">
        <f t="shared" si="9"/>
        <v>2</v>
      </c>
      <c r="E104" s="11">
        <f t="shared" si="10"/>
        <v>4</v>
      </c>
    </row>
    <row r="105" spans="2:5" hidden="1" x14ac:dyDescent="0.3">
      <c r="B105" s="1"/>
      <c r="C105" s="11">
        <f t="shared" si="8"/>
        <v>1</v>
      </c>
      <c r="D105" s="11">
        <f t="shared" si="9"/>
        <v>2</v>
      </c>
      <c r="E105" s="11">
        <f t="shared" si="10"/>
        <v>4</v>
      </c>
    </row>
    <row r="106" spans="2:5" hidden="1" x14ac:dyDescent="0.3">
      <c r="B106" s="1"/>
      <c r="C106" s="11">
        <f t="shared" ref="C106:C108" si="11">IF(D60&lt;11,1,IF(D60&lt;31,2,4))</f>
        <v>1</v>
      </c>
      <c r="D106" s="11">
        <f t="shared" ref="D106:D108" si="12">IF(D60&lt;11,2,IF(D60&lt;31,4,8))</f>
        <v>2</v>
      </c>
      <c r="E106" s="11">
        <f t="shared" ref="E106:E108" si="13">IF(D60&lt;11,4,IF(D60&lt;31,6,12))</f>
        <v>4</v>
      </c>
    </row>
    <row r="107" spans="2:5" hidden="1" x14ac:dyDescent="0.3">
      <c r="B107" s="1"/>
      <c r="C107" s="11">
        <f t="shared" si="11"/>
        <v>1</v>
      </c>
      <c r="D107" s="11">
        <f t="shared" si="12"/>
        <v>2</v>
      </c>
      <c r="E107" s="11">
        <f t="shared" si="13"/>
        <v>4</v>
      </c>
    </row>
    <row r="108" spans="2:5" hidden="1" x14ac:dyDescent="0.3">
      <c r="B108" s="1"/>
      <c r="C108" s="11">
        <f t="shared" si="11"/>
        <v>1</v>
      </c>
      <c r="D108" s="11">
        <f t="shared" si="12"/>
        <v>2</v>
      </c>
      <c r="E108" s="11">
        <f t="shared" si="13"/>
        <v>4</v>
      </c>
    </row>
    <row r="109" spans="2:5" hidden="1" x14ac:dyDescent="0.3">
      <c r="B109" s="1"/>
      <c r="C109" s="11">
        <f t="shared" ref="C109:C120" si="14">IF(D33&lt;11,1,IF(D33&lt;31,2,4))</f>
        <v>1</v>
      </c>
      <c r="D109" s="11">
        <f t="shared" ref="D109:D120" si="15">IF(D33&lt;11,2,IF(D33&lt;31,4,8))</f>
        <v>2</v>
      </c>
      <c r="E109" s="11">
        <f t="shared" ref="E109:E120" si="16">IF(D33&lt;11,4,IF(D33&lt;31,6,12))</f>
        <v>4</v>
      </c>
    </row>
    <row r="110" spans="2:5" hidden="1" x14ac:dyDescent="0.3">
      <c r="B110" s="1"/>
      <c r="C110" s="11">
        <f t="shared" si="14"/>
        <v>1</v>
      </c>
      <c r="D110" s="11">
        <f t="shared" si="15"/>
        <v>2</v>
      </c>
      <c r="E110" s="11">
        <f t="shared" si="16"/>
        <v>4</v>
      </c>
    </row>
    <row r="111" spans="2:5" hidden="1" x14ac:dyDescent="0.3">
      <c r="B111" s="1"/>
      <c r="C111" s="11">
        <f t="shared" si="14"/>
        <v>1</v>
      </c>
      <c r="D111" s="11">
        <f t="shared" si="15"/>
        <v>2</v>
      </c>
      <c r="E111" s="11">
        <f t="shared" si="16"/>
        <v>4</v>
      </c>
    </row>
    <row r="112" spans="2:5" hidden="1" x14ac:dyDescent="0.3">
      <c r="B112" s="1"/>
      <c r="C112" s="11">
        <f t="shared" si="14"/>
        <v>1</v>
      </c>
      <c r="D112" s="11">
        <f t="shared" si="15"/>
        <v>2</v>
      </c>
      <c r="E112" s="11">
        <f t="shared" si="16"/>
        <v>4</v>
      </c>
    </row>
    <row r="113" spans="2:5" hidden="1" x14ac:dyDescent="0.3">
      <c r="B113" s="1"/>
      <c r="C113" s="11">
        <f t="shared" si="14"/>
        <v>1</v>
      </c>
      <c r="D113" s="11">
        <f t="shared" si="15"/>
        <v>2</v>
      </c>
      <c r="E113" s="11">
        <f t="shared" si="16"/>
        <v>4</v>
      </c>
    </row>
    <row r="114" spans="2:5" hidden="1" x14ac:dyDescent="0.3">
      <c r="B114" s="1"/>
      <c r="C114" s="11">
        <f t="shared" si="14"/>
        <v>1</v>
      </c>
      <c r="D114" s="11">
        <f t="shared" si="15"/>
        <v>2</v>
      </c>
      <c r="E114" s="11">
        <f t="shared" si="16"/>
        <v>4</v>
      </c>
    </row>
    <row r="115" spans="2:5" hidden="1" x14ac:dyDescent="0.3">
      <c r="B115" s="1"/>
      <c r="C115" s="11">
        <f t="shared" si="14"/>
        <v>1</v>
      </c>
      <c r="D115" s="11">
        <f t="shared" si="15"/>
        <v>2</v>
      </c>
      <c r="E115" s="11">
        <f t="shared" si="16"/>
        <v>4</v>
      </c>
    </row>
    <row r="116" spans="2:5" hidden="1" x14ac:dyDescent="0.3">
      <c r="B116" s="1"/>
      <c r="C116" s="11">
        <f t="shared" si="14"/>
        <v>1</v>
      </c>
      <c r="D116" s="11">
        <f t="shared" si="15"/>
        <v>2</v>
      </c>
      <c r="E116" s="11">
        <f t="shared" si="16"/>
        <v>4</v>
      </c>
    </row>
    <row r="117" spans="2:5" hidden="1" x14ac:dyDescent="0.3">
      <c r="B117" s="1"/>
      <c r="C117" s="11">
        <f t="shared" si="14"/>
        <v>1</v>
      </c>
      <c r="D117" s="11">
        <f t="shared" si="15"/>
        <v>2</v>
      </c>
      <c r="E117" s="11">
        <f t="shared" si="16"/>
        <v>4</v>
      </c>
    </row>
    <row r="118" spans="2:5" hidden="1" x14ac:dyDescent="0.3">
      <c r="B118" s="1"/>
      <c r="C118" s="11">
        <f t="shared" si="14"/>
        <v>1</v>
      </c>
      <c r="D118" s="11">
        <f t="shared" si="15"/>
        <v>2</v>
      </c>
      <c r="E118" s="11">
        <f t="shared" si="16"/>
        <v>4</v>
      </c>
    </row>
    <row r="119" spans="2:5" hidden="1" x14ac:dyDescent="0.3">
      <c r="B119" s="1"/>
      <c r="C119" s="11">
        <f t="shared" si="14"/>
        <v>1</v>
      </c>
      <c r="D119" s="11">
        <f t="shared" si="15"/>
        <v>2</v>
      </c>
      <c r="E119" s="11">
        <f t="shared" si="16"/>
        <v>4</v>
      </c>
    </row>
    <row r="120" spans="2:5" hidden="1" x14ac:dyDescent="0.3">
      <c r="B120" s="1"/>
      <c r="C120" s="11">
        <f t="shared" si="14"/>
        <v>1</v>
      </c>
      <c r="D120" s="11">
        <f t="shared" si="15"/>
        <v>2</v>
      </c>
      <c r="E120" s="11">
        <f t="shared" si="16"/>
        <v>4</v>
      </c>
    </row>
    <row r="121" spans="2:5" hidden="1" x14ac:dyDescent="0.3">
      <c r="B121" s="1"/>
      <c r="C121" s="11">
        <f t="shared" ref="C121:C138" si="17">IF(D60&lt;11,1,IF(D60&lt;31,2,4))</f>
        <v>1</v>
      </c>
      <c r="D121" s="11">
        <f t="shared" ref="D121:D138" si="18">IF(D60&lt;11,2,IF(D60&lt;31,4,8))</f>
        <v>2</v>
      </c>
      <c r="E121" s="11">
        <f t="shared" ref="E121:E138" si="19">IF(D60&lt;11,4,IF(D60&lt;31,6,12))</f>
        <v>4</v>
      </c>
    </row>
    <row r="122" spans="2:5" hidden="1" x14ac:dyDescent="0.3">
      <c r="B122" s="1"/>
      <c r="C122" s="11">
        <f t="shared" si="17"/>
        <v>1</v>
      </c>
      <c r="D122" s="11">
        <f t="shared" si="18"/>
        <v>2</v>
      </c>
      <c r="E122" s="11">
        <f t="shared" si="19"/>
        <v>4</v>
      </c>
    </row>
    <row r="123" spans="2:5" hidden="1" x14ac:dyDescent="0.3">
      <c r="B123" s="1"/>
      <c r="C123" s="11">
        <f t="shared" si="17"/>
        <v>1</v>
      </c>
      <c r="D123" s="11">
        <f t="shared" si="18"/>
        <v>2</v>
      </c>
      <c r="E123" s="11">
        <f t="shared" si="19"/>
        <v>4</v>
      </c>
    </row>
    <row r="124" spans="2:5" hidden="1" x14ac:dyDescent="0.3">
      <c r="B124" s="1"/>
      <c r="C124" s="11">
        <f t="shared" si="17"/>
        <v>1</v>
      </c>
      <c r="D124" s="11">
        <f t="shared" si="18"/>
        <v>2</v>
      </c>
      <c r="E124" s="11">
        <f t="shared" si="19"/>
        <v>4</v>
      </c>
    </row>
    <row r="125" spans="2:5" hidden="1" x14ac:dyDescent="0.3">
      <c r="B125" s="1"/>
      <c r="C125" s="11">
        <f t="shared" si="17"/>
        <v>1</v>
      </c>
      <c r="D125" s="11">
        <f t="shared" si="18"/>
        <v>2</v>
      </c>
      <c r="E125" s="11">
        <f t="shared" si="19"/>
        <v>4</v>
      </c>
    </row>
    <row r="126" spans="2:5" hidden="1" x14ac:dyDescent="0.3">
      <c r="B126" s="1"/>
      <c r="C126" s="11">
        <f t="shared" si="17"/>
        <v>1</v>
      </c>
      <c r="D126" s="11">
        <f t="shared" si="18"/>
        <v>2</v>
      </c>
      <c r="E126" s="11">
        <f t="shared" si="19"/>
        <v>4</v>
      </c>
    </row>
    <row r="127" spans="2:5" hidden="1" x14ac:dyDescent="0.3">
      <c r="B127" s="1"/>
      <c r="C127" s="11">
        <f t="shared" si="17"/>
        <v>1</v>
      </c>
      <c r="D127" s="11">
        <f t="shared" si="18"/>
        <v>2</v>
      </c>
      <c r="E127" s="11">
        <f t="shared" si="19"/>
        <v>4</v>
      </c>
    </row>
    <row r="128" spans="2:5" hidden="1" x14ac:dyDescent="0.3">
      <c r="B128" s="1"/>
      <c r="C128" s="11">
        <f t="shared" si="17"/>
        <v>1</v>
      </c>
      <c r="D128" s="11">
        <f t="shared" si="18"/>
        <v>2</v>
      </c>
      <c r="E128" s="11">
        <f t="shared" si="19"/>
        <v>4</v>
      </c>
    </row>
    <row r="129" spans="1:6" hidden="1" x14ac:dyDescent="0.3">
      <c r="B129" s="1"/>
      <c r="C129" s="11">
        <f t="shared" si="17"/>
        <v>1</v>
      </c>
      <c r="D129" s="11">
        <f t="shared" si="18"/>
        <v>2</v>
      </c>
      <c r="E129" s="11">
        <f t="shared" si="19"/>
        <v>4</v>
      </c>
    </row>
    <row r="130" spans="1:6" hidden="1" x14ac:dyDescent="0.3">
      <c r="B130" s="1"/>
      <c r="C130" s="11">
        <f t="shared" si="17"/>
        <v>1</v>
      </c>
      <c r="D130" s="11">
        <f t="shared" si="18"/>
        <v>2</v>
      </c>
      <c r="E130" s="11">
        <f t="shared" si="19"/>
        <v>4</v>
      </c>
    </row>
    <row r="131" spans="1:6" hidden="1" x14ac:dyDescent="0.3">
      <c r="B131" s="1"/>
      <c r="C131" s="11">
        <f t="shared" si="17"/>
        <v>1</v>
      </c>
      <c r="D131" s="11">
        <f t="shared" si="18"/>
        <v>2</v>
      </c>
      <c r="E131" s="11">
        <f t="shared" si="19"/>
        <v>4</v>
      </c>
    </row>
    <row r="132" spans="1:6" hidden="1" x14ac:dyDescent="0.3">
      <c r="B132" s="1"/>
      <c r="C132" s="11">
        <f t="shared" si="17"/>
        <v>1</v>
      </c>
      <c r="D132" s="11">
        <f t="shared" si="18"/>
        <v>2</v>
      </c>
      <c r="E132" s="11">
        <f t="shared" si="19"/>
        <v>4</v>
      </c>
    </row>
    <row r="133" spans="1:6" hidden="1" x14ac:dyDescent="0.3">
      <c r="B133" s="1"/>
      <c r="C133" s="11">
        <f t="shared" si="17"/>
        <v>1</v>
      </c>
      <c r="D133" s="11">
        <f t="shared" si="18"/>
        <v>2</v>
      </c>
      <c r="E133" s="11">
        <f t="shared" si="19"/>
        <v>4</v>
      </c>
    </row>
    <row r="134" spans="1:6" hidden="1" x14ac:dyDescent="0.3">
      <c r="B134" s="1"/>
      <c r="C134" s="11">
        <f t="shared" si="17"/>
        <v>1</v>
      </c>
      <c r="D134" s="11">
        <f t="shared" si="18"/>
        <v>2</v>
      </c>
      <c r="E134" s="11">
        <f t="shared" si="19"/>
        <v>4</v>
      </c>
    </row>
    <row r="135" spans="1:6" hidden="1" x14ac:dyDescent="0.3">
      <c r="B135" s="1"/>
      <c r="C135" s="11">
        <f t="shared" si="17"/>
        <v>1</v>
      </c>
      <c r="D135" s="11">
        <f t="shared" si="18"/>
        <v>2</v>
      </c>
      <c r="E135" s="11">
        <f t="shared" si="19"/>
        <v>4</v>
      </c>
    </row>
    <row r="136" spans="1:6" hidden="1" x14ac:dyDescent="0.3">
      <c r="B136" s="1"/>
      <c r="C136" s="11">
        <f t="shared" si="17"/>
        <v>1</v>
      </c>
      <c r="D136" s="11">
        <f t="shared" si="18"/>
        <v>2</v>
      </c>
      <c r="E136" s="11">
        <f t="shared" si="19"/>
        <v>4</v>
      </c>
    </row>
    <row r="137" spans="1:6" hidden="1" x14ac:dyDescent="0.3">
      <c r="B137" s="1"/>
      <c r="C137" s="11">
        <f t="shared" si="17"/>
        <v>1</v>
      </c>
      <c r="D137" s="11">
        <f t="shared" si="18"/>
        <v>2</v>
      </c>
      <c r="E137" s="11">
        <f t="shared" si="19"/>
        <v>4</v>
      </c>
    </row>
    <row r="138" spans="1:6" hidden="1" x14ac:dyDescent="0.3">
      <c r="B138" s="1"/>
      <c r="C138" s="11">
        <f t="shared" si="17"/>
        <v>1</v>
      </c>
      <c r="D138" s="11">
        <f t="shared" si="18"/>
        <v>2</v>
      </c>
      <c r="E138" s="11">
        <f t="shared" si="19"/>
        <v>4</v>
      </c>
    </row>
    <row r="139" spans="1:6" hidden="1" x14ac:dyDescent="0.3">
      <c r="B139" s="1"/>
      <c r="C139" s="11"/>
      <c r="D139" s="11"/>
      <c r="E139" s="11"/>
    </row>
    <row r="140" spans="1:6" x14ac:dyDescent="0.3">
      <c r="B140" s="1"/>
      <c r="C140" s="11"/>
      <c r="D140" s="11"/>
      <c r="E140" s="11"/>
    </row>
    <row r="141" spans="1:6" ht="15.6" x14ac:dyDescent="0.3">
      <c r="A141" s="9" t="s">
        <v>89</v>
      </c>
      <c r="B141" s="1"/>
      <c r="F141" s="29">
        <f>SUM(D145:D149)</f>
        <v>0</v>
      </c>
    </row>
    <row r="142" spans="1:6" x14ac:dyDescent="0.3">
      <c r="B142" s="56" t="s">
        <v>90</v>
      </c>
      <c r="C142" s="56"/>
      <c r="D142" s="56"/>
      <c r="E142" s="56"/>
    </row>
    <row r="143" spans="1:6" x14ac:dyDescent="0.3">
      <c r="B143" s="50"/>
    </row>
    <row r="144" spans="1:6" ht="15.6" x14ac:dyDescent="0.3">
      <c r="B144" s="58" t="s">
        <v>23</v>
      </c>
      <c r="C144" s="59"/>
      <c r="D144" s="21" t="s">
        <v>9</v>
      </c>
    </row>
    <row r="145" spans="1:7" x14ac:dyDescent="0.3">
      <c r="A145" s="22">
        <f>IF(B145&gt;0,1,)</f>
        <v>0</v>
      </c>
      <c r="B145" s="63"/>
      <c r="C145" s="64"/>
      <c r="D145" s="24">
        <f>IF(B145=$G$145,1,IF(B145=$G$146,2,IF(B145=$G$147,4,0)))</f>
        <v>0</v>
      </c>
      <c r="G145" s="11" t="s">
        <v>41</v>
      </c>
    </row>
    <row r="146" spans="1:7" x14ac:dyDescent="0.3">
      <c r="A146" s="22">
        <f>IF(B146&gt;0,A145+1,)</f>
        <v>0</v>
      </c>
      <c r="B146" s="63"/>
      <c r="C146" s="64"/>
      <c r="D146" s="24">
        <f>IF(B146=$G$145,1,IF(B146=$G$146,2,IF(B146=$G$147,4,0)))</f>
        <v>0</v>
      </c>
      <c r="G146" s="11" t="s">
        <v>91</v>
      </c>
    </row>
    <row r="147" spans="1:7" x14ac:dyDescent="0.3">
      <c r="A147" s="22">
        <f>IF(B147&gt;0,A146+1,)</f>
        <v>0</v>
      </c>
      <c r="B147" s="63"/>
      <c r="C147" s="64"/>
      <c r="D147" s="24">
        <f>IF(B147=$G$145,1,IF(B147=$G$146,2,IF(B147=$G$147,4,0)))</f>
        <v>0</v>
      </c>
      <c r="G147" s="11" t="s">
        <v>29</v>
      </c>
    </row>
    <row r="148" spans="1:7" x14ac:dyDescent="0.3">
      <c r="A148" s="22">
        <f>IF(B148&gt;0,A147+1,)</f>
        <v>0</v>
      </c>
      <c r="B148" s="63"/>
      <c r="C148" s="64"/>
      <c r="D148" s="24">
        <f>IF(B148=$G$145,1,IF(B148=$G$146,2,IF(B148=$G$147,4,0)))</f>
        <v>0</v>
      </c>
    </row>
    <row r="149" spans="1:7" x14ac:dyDescent="0.3">
      <c r="A149" s="22">
        <f>IF(B149&gt;0,A148+1,)</f>
        <v>0</v>
      </c>
      <c r="B149" s="63"/>
      <c r="C149" s="64"/>
      <c r="D149" s="24">
        <f>IF(B149=$G$145,1,IF(B149=$G$146,2,IF(B149=$G$147,4,0)))</f>
        <v>0</v>
      </c>
    </row>
    <row r="150" spans="1:7" x14ac:dyDescent="0.3">
      <c r="B150" s="1"/>
    </row>
    <row r="151" spans="1:7" x14ac:dyDescent="0.3">
      <c r="B151" s="1"/>
    </row>
    <row r="152" spans="1:7" ht="15.6" x14ac:dyDescent="0.3">
      <c r="A152" s="9" t="s">
        <v>92</v>
      </c>
      <c r="B152" s="1"/>
      <c r="F152" s="29">
        <f>SUM(C156:C162)</f>
        <v>0</v>
      </c>
    </row>
    <row r="153" spans="1:7" ht="27.75" customHeight="1" x14ac:dyDescent="0.3">
      <c r="A153" s="9"/>
      <c r="B153" s="56" t="s">
        <v>93</v>
      </c>
      <c r="C153" s="56"/>
      <c r="D153" s="56"/>
      <c r="E153" s="56"/>
      <c r="F153" s="30"/>
    </row>
    <row r="154" spans="1:7" x14ac:dyDescent="0.3">
      <c r="B154" s="1"/>
    </row>
    <row r="155" spans="1:7" ht="15.6" x14ac:dyDescent="0.3">
      <c r="A155" s="6"/>
      <c r="B155" s="21" t="s">
        <v>94</v>
      </c>
      <c r="C155" s="21" t="s">
        <v>9</v>
      </c>
      <c r="D155" s="6"/>
    </row>
    <row r="156" spans="1:7" x14ac:dyDescent="0.3">
      <c r="A156" s="22">
        <f>IF(B156&gt;0,1,)</f>
        <v>0</v>
      </c>
      <c r="B156" s="26"/>
      <c r="C156" s="24">
        <f t="shared" ref="C156:C162" si="20">B156</f>
        <v>0</v>
      </c>
    </row>
    <row r="157" spans="1:7" x14ac:dyDescent="0.3">
      <c r="A157" s="22">
        <f t="shared" ref="A157:A162" si="21">IF(B157&gt;0,A156+1,)</f>
        <v>0</v>
      </c>
      <c r="B157" s="26"/>
      <c r="C157" s="24">
        <f t="shared" si="20"/>
        <v>0</v>
      </c>
    </row>
    <row r="158" spans="1:7" x14ac:dyDescent="0.3">
      <c r="A158" s="22">
        <f t="shared" si="21"/>
        <v>0</v>
      </c>
      <c r="B158" s="26"/>
      <c r="C158" s="24">
        <f t="shared" si="20"/>
        <v>0</v>
      </c>
    </row>
    <row r="159" spans="1:7" x14ac:dyDescent="0.3">
      <c r="A159" s="22">
        <f t="shared" si="21"/>
        <v>0</v>
      </c>
      <c r="B159" s="26"/>
      <c r="C159" s="24">
        <f t="shared" si="20"/>
        <v>0</v>
      </c>
    </row>
    <row r="160" spans="1:7" x14ac:dyDescent="0.3">
      <c r="A160" s="22">
        <f t="shared" si="21"/>
        <v>0</v>
      </c>
      <c r="B160" s="26"/>
      <c r="C160" s="24">
        <f t="shared" si="20"/>
        <v>0</v>
      </c>
    </row>
    <row r="161" spans="1:11" x14ac:dyDescent="0.3">
      <c r="A161" s="22">
        <f t="shared" si="21"/>
        <v>0</v>
      </c>
      <c r="B161" s="26"/>
      <c r="C161" s="24">
        <f t="shared" si="20"/>
        <v>0</v>
      </c>
    </row>
    <row r="162" spans="1:11" x14ac:dyDescent="0.3">
      <c r="A162" s="22">
        <f t="shared" si="21"/>
        <v>0</v>
      </c>
      <c r="B162" s="26"/>
      <c r="C162" s="24">
        <f t="shared" si="20"/>
        <v>0</v>
      </c>
    </row>
    <row r="163" spans="1:11" x14ac:dyDescent="0.3">
      <c r="A163" s="22"/>
      <c r="B163" s="1"/>
    </row>
    <row r="164" spans="1:11" ht="15.6" x14ac:dyDescent="0.3">
      <c r="A164" s="9" t="s">
        <v>95</v>
      </c>
      <c r="B164" s="1"/>
      <c r="F164" s="29">
        <f>SUM(F168:F182)</f>
        <v>0</v>
      </c>
    </row>
    <row r="165" spans="1:11" ht="15.6" x14ac:dyDescent="0.3">
      <c r="A165" s="9"/>
      <c r="B165" s="56" t="s">
        <v>96</v>
      </c>
      <c r="C165" s="56"/>
      <c r="D165" s="56"/>
      <c r="E165" s="56"/>
      <c r="F165" s="30"/>
    </row>
    <row r="166" spans="1:11" x14ac:dyDescent="0.3">
      <c r="B166" s="50"/>
    </row>
    <row r="167" spans="1:11" ht="15.6" x14ac:dyDescent="0.3">
      <c r="B167" s="21" t="s">
        <v>23</v>
      </c>
      <c r="C167" s="21" t="s">
        <v>97</v>
      </c>
      <c r="D167" s="21" t="s">
        <v>80</v>
      </c>
      <c r="E167" s="21" t="s">
        <v>81</v>
      </c>
      <c r="F167" s="21" t="s">
        <v>9</v>
      </c>
      <c r="H167" s="11"/>
      <c r="I167" s="11" t="s">
        <v>82</v>
      </c>
      <c r="J167" s="11"/>
      <c r="K167" s="11"/>
    </row>
    <row r="168" spans="1:11" x14ac:dyDescent="0.3">
      <c r="A168" s="22">
        <f>IF(B168&gt;0,1,)</f>
        <v>0</v>
      </c>
      <c r="B168" s="26"/>
      <c r="C168" s="23"/>
      <c r="D168" s="26"/>
      <c r="E168" s="48"/>
      <c r="F168" s="24">
        <f>H168*I168</f>
        <v>0</v>
      </c>
      <c r="H168" s="11">
        <f>IF(C168=$K$168,IF(B168=$J$168,B185,IF(B168=$J$169,C185,IF(B168=$J$170,D185,IF(B168=$J$171,D185,0)))),IF(C168=$K$169,IF(B168=$J$168,E185,IF(B168=$J$169,F185,IF(B168=$J$170,G185,IF(B168=$J$171,G185,0)))),0))</f>
        <v>0</v>
      </c>
      <c r="I168" s="11">
        <f>IF(E168&gt;0,IF(E168=1,1,IF(E168=2,0.6,0.3)),0)</f>
        <v>0</v>
      </c>
      <c r="J168" s="11" t="s">
        <v>98</v>
      </c>
      <c r="K168" s="11" t="s">
        <v>24</v>
      </c>
    </row>
    <row r="169" spans="1:11" x14ac:dyDescent="0.3">
      <c r="A169" s="22">
        <f t="shared" ref="A169:A182" si="22">IF(B169&gt;0,A168+1,)</f>
        <v>0</v>
      </c>
      <c r="B169" s="26"/>
      <c r="C169" s="23"/>
      <c r="D169" s="26"/>
      <c r="E169" s="48"/>
      <c r="F169" s="24">
        <f t="shared" ref="F169:F182" si="23">H169*I169</f>
        <v>0</v>
      </c>
      <c r="H169" s="11">
        <f>IF(C169=$K$168,IF(B169=$J$168,B186,IF(B169=$J$169,C186,IF(B169=$J$170,D186,IF(B169=$J$171,D186,0)))),IF(C169=$K$169,IF(B169=$J$168,E186,IF(B169=$J$169,F186,IF(B169=$J$170,G186,IF(B169=$J$171,G186,0)))),0))</f>
        <v>0</v>
      </c>
      <c r="I169" s="11">
        <f t="shared" ref="I169:I182" si="24">IF(E169&gt;0,IF(E169=1,1,IF(E169=2,0.6,0.3)),0)</f>
        <v>0</v>
      </c>
      <c r="J169" s="11" t="s">
        <v>91</v>
      </c>
      <c r="K169" s="11" t="s">
        <v>26</v>
      </c>
    </row>
    <row r="170" spans="1:11" x14ac:dyDescent="0.3">
      <c r="A170" s="22">
        <f t="shared" si="22"/>
        <v>0</v>
      </c>
      <c r="B170" s="26"/>
      <c r="C170" s="23"/>
      <c r="D170" s="26"/>
      <c r="E170" s="48"/>
      <c r="F170" s="24">
        <f t="shared" si="23"/>
        <v>0</v>
      </c>
      <c r="H170" s="11">
        <f t="shared" ref="H170:H182" si="25">IF(C170=$K$168,IF(B170=$J$168,B187,IF(B170=$J$169,C187,IF(B170=$J$170,D187,IF(B170=$J$171,D187,0)))),IF(C170=$K$169,IF(B170=$J$168,E187,IF(B170=$J$169,F187,IF(B170=$J$170,G187,IF(B170=$J$171,G187,0)))),0))</f>
        <v>0</v>
      </c>
      <c r="I170" s="11">
        <f t="shared" si="24"/>
        <v>0</v>
      </c>
      <c r="J170" s="11" t="s">
        <v>29</v>
      </c>
      <c r="K170" s="11"/>
    </row>
    <row r="171" spans="1:11" x14ac:dyDescent="0.3">
      <c r="A171" s="22">
        <f t="shared" si="22"/>
        <v>0</v>
      </c>
      <c r="B171" s="26"/>
      <c r="C171" s="23"/>
      <c r="D171" s="26"/>
      <c r="E171" s="48"/>
      <c r="F171" s="24">
        <f t="shared" si="23"/>
        <v>0</v>
      </c>
      <c r="H171" s="11">
        <f t="shared" si="25"/>
        <v>0</v>
      </c>
      <c r="I171" s="11">
        <f t="shared" si="24"/>
        <v>0</v>
      </c>
      <c r="J171" s="11"/>
      <c r="K171" s="11"/>
    </row>
    <row r="172" spans="1:11" x14ac:dyDescent="0.3">
      <c r="A172" s="22">
        <f t="shared" si="22"/>
        <v>0</v>
      </c>
      <c r="B172" s="26"/>
      <c r="C172" s="23"/>
      <c r="D172" s="26"/>
      <c r="E172" s="48"/>
      <c r="F172" s="24">
        <f t="shared" si="23"/>
        <v>0</v>
      </c>
      <c r="H172" s="11">
        <f t="shared" si="25"/>
        <v>0</v>
      </c>
      <c r="I172" s="11">
        <f t="shared" si="24"/>
        <v>0</v>
      </c>
      <c r="J172" s="11"/>
      <c r="K172" s="11"/>
    </row>
    <row r="173" spans="1:11" x14ac:dyDescent="0.3">
      <c r="A173" s="22">
        <f t="shared" si="22"/>
        <v>0</v>
      </c>
      <c r="B173" s="26"/>
      <c r="C173" s="23"/>
      <c r="D173" s="26"/>
      <c r="E173" s="48"/>
      <c r="F173" s="24">
        <f t="shared" si="23"/>
        <v>0</v>
      </c>
      <c r="H173" s="11">
        <f t="shared" si="25"/>
        <v>0</v>
      </c>
      <c r="I173" s="11">
        <f t="shared" si="24"/>
        <v>0</v>
      </c>
      <c r="J173" s="11"/>
      <c r="K173" s="11"/>
    </row>
    <row r="174" spans="1:11" x14ac:dyDescent="0.3">
      <c r="A174" s="22">
        <f t="shared" si="22"/>
        <v>0</v>
      </c>
      <c r="B174" s="26"/>
      <c r="C174" s="23"/>
      <c r="D174" s="26"/>
      <c r="E174" s="48"/>
      <c r="F174" s="24">
        <f t="shared" si="23"/>
        <v>0</v>
      </c>
      <c r="H174" s="11">
        <f t="shared" si="25"/>
        <v>0</v>
      </c>
      <c r="I174" s="11">
        <f t="shared" si="24"/>
        <v>0</v>
      </c>
      <c r="J174" s="11"/>
      <c r="K174" s="11"/>
    </row>
    <row r="175" spans="1:11" x14ac:dyDescent="0.3">
      <c r="A175" s="22">
        <f t="shared" si="22"/>
        <v>0</v>
      </c>
      <c r="B175" s="26"/>
      <c r="C175" s="23"/>
      <c r="D175" s="26"/>
      <c r="E175" s="48"/>
      <c r="F175" s="24">
        <f t="shared" si="23"/>
        <v>0</v>
      </c>
      <c r="H175" s="11">
        <f t="shared" si="25"/>
        <v>0</v>
      </c>
      <c r="I175" s="11">
        <f t="shared" si="24"/>
        <v>0</v>
      </c>
      <c r="J175" s="11"/>
      <c r="K175" s="11"/>
    </row>
    <row r="176" spans="1:11" x14ac:dyDescent="0.3">
      <c r="A176" s="22">
        <f t="shared" si="22"/>
        <v>0</v>
      </c>
      <c r="B176" s="26"/>
      <c r="C176" s="23"/>
      <c r="D176" s="26"/>
      <c r="E176" s="48"/>
      <c r="F176" s="24">
        <f t="shared" si="23"/>
        <v>0</v>
      </c>
      <c r="H176" s="11">
        <f t="shared" si="25"/>
        <v>0</v>
      </c>
      <c r="I176" s="11">
        <f t="shared" si="24"/>
        <v>0</v>
      </c>
      <c r="J176" s="11"/>
      <c r="K176" s="11"/>
    </row>
    <row r="177" spans="1:11" x14ac:dyDescent="0.3">
      <c r="A177" s="22">
        <f t="shared" si="22"/>
        <v>0</v>
      </c>
      <c r="B177" s="26"/>
      <c r="C177" s="23"/>
      <c r="D177" s="26"/>
      <c r="E177" s="48"/>
      <c r="F177" s="24">
        <f t="shared" si="23"/>
        <v>0</v>
      </c>
      <c r="H177" s="11">
        <f t="shared" si="25"/>
        <v>0</v>
      </c>
      <c r="I177" s="11">
        <f t="shared" si="24"/>
        <v>0</v>
      </c>
      <c r="J177" s="11"/>
      <c r="K177" s="11"/>
    </row>
    <row r="178" spans="1:11" x14ac:dyDescent="0.3">
      <c r="A178" s="22">
        <f t="shared" si="22"/>
        <v>0</v>
      </c>
      <c r="B178" s="26"/>
      <c r="C178" s="23"/>
      <c r="D178" s="26"/>
      <c r="E178" s="48"/>
      <c r="F178" s="24">
        <f t="shared" si="23"/>
        <v>0</v>
      </c>
      <c r="H178" s="11">
        <f t="shared" si="25"/>
        <v>0</v>
      </c>
      <c r="I178" s="11">
        <f t="shared" si="24"/>
        <v>0</v>
      </c>
      <c r="J178" s="11"/>
      <c r="K178" s="11"/>
    </row>
    <row r="179" spans="1:11" x14ac:dyDescent="0.3">
      <c r="A179" s="22">
        <f t="shared" si="22"/>
        <v>0</v>
      </c>
      <c r="B179" s="26"/>
      <c r="C179" s="23"/>
      <c r="D179" s="26"/>
      <c r="E179" s="48"/>
      <c r="F179" s="24">
        <f t="shared" si="23"/>
        <v>0</v>
      </c>
      <c r="H179" s="11">
        <f t="shared" si="25"/>
        <v>0</v>
      </c>
      <c r="I179" s="11">
        <f t="shared" si="24"/>
        <v>0</v>
      </c>
      <c r="J179" s="11"/>
      <c r="K179" s="11"/>
    </row>
    <row r="180" spans="1:11" x14ac:dyDescent="0.3">
      <c r="A180" s="22">
        <f t="shared" si="22"/>
        <v>0</v>
      </c>
      <c r="B180" s="26"/>
      <c r="C180" s="23"/>
      <c r="D180" s="26"/>
      <c r="E180" s="48"/>
      <c r="F180" s="24">
        <f t="shared" si="23"/>
        <v>0</v>
      </c>
      <c r="H180" s="11">
        <f t="shared" si="25"/>
        <v>0</v>
      </c>
      <c r="I180" s="11">
        <f t="shared" si="24"/>
        <v>0</v>
      </c>
      <c r="J180" s="11"/>
      <c r="K180" s="11"/>
    </row>
    <row r="181" spans="1:11" x14ac:dyDescent="0.3">
      <c r="A181" s="22">
        <f t="shared" si="22"/>
        <v>0</v>
      </c>
      <c r="B181" s="26"/>
      <c r="C181" s="23"/>
      <c r="D181" s="26"/>
      <c r="E181" s="48"/>
      <c r="F181" s="24">
        <f t="shared" si="23"/>
        <v>0</v>
      </c>
      <c r="H181" s="11">
        <f t="shared" si="25"/>
        <v>0</v>
      </c>
      <c r="I181" s="11">
        <f t="shared" si="24"/>
        <v>0</v>
      </c>
      <c r="J181" s="11"/>
      <c r="K181" s="11"/>
    </row>
    <row r="182" spans="1:11" x14ac:dyDescent="0.3">
      <c r="A182" s="22">
        <f t="shared" si="22"/>
        <v>0</v>
      </c>
      <c r="B182" s="26"/>
      <c r="C182" s="23"/>
      <c r="D182" s="26"/>
      <c r="E182" s="48"/>
      <c r="F182" s="24">
        <f t="shared" si="23"/>
        <v>0</v>
      </c>
      <c r="H182" s="11">
        <f t="shared" si="25"/>
        <v>0</v>
      </c>
      <c r="I182" s="11">
        <f t="shared" si="24"/>
        <v>0</v>
      </c>
      <c r="J182" s="11"/>
      <c r="K182" s="11"/>
    </row>
    <row r="183" spans="1:11" hidden="1" x14ac:dyDescent="0.3">
      <c r="B183" s="1"/>
      <c r="E183" s="6"/>
    </row>
    <row r="184" spans="1:11" hidden="1" x14ac:dyDescent="0.3">
      <c r="A184" s="11"/>
      <c r="B184" s="49" t="s">
        <v>99</v>
      </c>
      <c r="C184" s="49" t="s">
        <v>100</v>
      </c>
      <c r="D184" s="49" t="s">
        <v>101</v>
      </c>
      <c r="E184" s="49" t="s">
        <v>102</v>
      </c>
      <c r="F184" s="49" t="s">
        <v>103</v>
      </c>
      <c r="G184" s="49" t="s">
        <v>104</v>
      </c>
      <c r="H184" s="11"/>
    </row>
    <row r="185" spans="1:11" hidden="1" x14ac:dyDescent="0.3">
      <c r="A185" s="11"/>
      <c r="B185" s="11">
        <f>IF($D168&gt;0,IF($D168&lt;51,5,IF($D168&lt;301,8,12)),0)</f>
        <v>0</v>
      </c>
      <c r="C185" s="11">
        <f>IF($D168&gt;0,IF($D168&lt;51,8,IF($D168&lt;301,12,18)),0)</f>
        <v>0</v>
      </c>
      <c r="D185" s="11">
        <f>IF($D168&gt;0,IF($D168&lt;51,12,IF($D168&lt;301,18,24)),0)</f>
        <v>0</v>
      </c>
      <c r="E185" s="11">
        <f>IF($D168&gt;0,IF($D168&lt;51,1,IF($D168&lt;301,3,5)),0)</f>
        <v>0</v>
      </c>
      <c r="F185" s="11">
        <f>IF($D168&gt;0,IF($D168&lt;51,3,IF($D168&lt;301,5,8)),0)</f>
        <v>0</v>
      </c>
      <c r="G185" s="11">
        <f>IF($D168&gt;0,IF($D168&lt;51,5,IF($D168&lt;301,8,12)),0)</f>
        <v>0</v>
      </c>
      <c r="H185" s="11"/>
    </row>
    <row r="186" spans="1:11" hidden="1" x14ac:dyDescent="0.3">
      <c r="A186" s="11"/>
      <c r="B186" s="11">
        <f>IF($D169&gt;0,IF($D169&lt;51,5,IF($D169&lt;301,8,12)),0)</f>
        <v>0</v>
      </c>
      <c r="C186" s="11">
        <f>IF($D169&gt;0,IF($D169&lt;51,8,IF($D169&lt;301,12,18)),0)</f>
        <v>0</v>
      </c>
      <c r="D186" s="11">
        <f>IF($D169&gt;0,IF($D169&lt;51,12,IF($D169&lt;301,18,24)),0)</f>
        <v>0</v>
      </c>
      <c r="E186" s="11">
        <f>IF($D169&gt;0,IF($D169&lt;51,1,IF($D169&lt;301,3,5)),0)</f>
        <v>0</v>
      </c>
      <c r="F186" s="11">
        <f>IF($D169&gt;0,IF($D169&lt;51,3,IF($D169&lt;301,5,8)),0)</f>
        <v>0</v>
      </c>
      <c r="G186" s="11">
        <f>IF($D169&gt;0,IF($D169&lt;51,5,IF($D169&lt;301,8,12)),0)</f>
        <v>0</v>
      </c>
      <c r="H186" s="11"/>
    </row>
    <row r="187" spans="1:11" hidden="1" x14ac:dyDescent="0.3">
      <c r="A187" s="11"/>
      <c r="B187" s="11">
        <f>IF($D170&gt;0,IF($D170&lt;51,5,IF($D170&lt;301,8,12)),0)</f>
        <v>0</v>
      </c>
      <c r="C187" s="11">
        <f>IF($D170&gt;0,IF($D170&lt;51,8,IF($D170&lt;301,12,18)),0)</f>
        <v>0</v>
      </c>
      <c r="D187" s="11">
        <f>IF($D170&gt;0,IF($D170&lt;51,12,IF($D170&lt;301,18,24)),0)</f>
        <v>0</v>
      </c>
      <c r="E187" s="11">
        <f>IF($D170&gt;0,IF($D170&lt;51,1,IF($D170&lt;301,3,5)),0)</f>
        <v>0</v>
      </c>
      <c r="F187" s="11">
        <f>IF($D170&gt;0,IF($D170&lt;51,3,IF($D170&lt;301,5,8)),0)</f>
        <v>0</v>
      </c>
      <c r="G187" s="11">
        <f>IF($D170&gt;0,IF($D170&lt;51,5,IF($D170&lt;301,8,12)),0)</f>
        <v>0</v>
      </c>
      <c r="H187" s="11"/>
    </row>
    <row r="188" spans="1:11" hidden="1" x14ac:dyDescent="0.3">
      <c r="A188" s="11"/>
      <c r="B188" s="11">
        <f t="shared" ref="B188:B199" si="26">IF($D171&gt;0,IF($D171&lt;51,5,IF($D171&lt;301,8,12)),0)</f>
        <v>0</v>
      </c>
      <c r="C188" s="11">
        <f t="shared" ref="C188:C199" si="27">IF($D171&gt;0,IF($D171&lt;51,8,IF($D171&lt;301,12,18)),0)</f>
        <v>0</v>
      </c>
      <c r="D188" s="11">
        <f t="shared" ref="D188:D199" si="28">IF($D171&gt;0,IF($D171&lt;51,12,IF($D171&lt;301,18,24)),0)</f>
        <v>0</v>
      </c>
      <c r="E188" s="11">
        <f t="shared" ref="E188:E199" si="29">IF($D171&gt;0,IF($D171&lt;51,1,IF($D171&lt;301,3,5)),0)</f>
        <v>0</v>
      </c>
      <c r="F188" s="11">
        <f t="shared" ref="F188:F199" si="30">IF($D171&gt;0,IF($D171&lt;51,3,IF($D171&lt;301,5,8)),0)</f>
        <v>0</v>
      </c>
      <c r="G188" s="11">
        <f t="shared" ref="G188:G199" si="31">IF($D171&gt;0,IF($D171&lt;51,5,IF($D171&lt;301,8,12)),0)</f>
        <v>0</v>
      </c>
      <c r="H188" s="11"/>
    </row>
    <row r="189" spans="1:11" hidden="1" x14ac:dyDescent="0.3">
      <c r="A189" s="11"/>
      <c r="B189" s="11">
        <f t="shared" si="26"/>
        <v>0</v>
      </c>
      <c r="C189" s="11">
        <f t="shared" si="27"/>
        <v>0</v>
      </c>
      <c r="D189" s="11">
        <f t="shared" si="28"/>
        <v>0</v>
      </c>
      <c r="E189" s="11">
        <f t="shared" si="29"/>
        <v>0</v>
      </c>
      <c r="F189" s="11">
        <f t="shared" si="30"/>
        <v>0</v>
      </c>
      <c r="G189" s="11">
        <f t="shared" si="31"/>
        <v>0</v>
      </c>
      <c r="H189" s="11"/>
    </row>
    <row r="190" spans="1:11" hidden="1" x14ac:dyDescent="0.3">
      <c r="A190" s="11"/>
      <c r="B190" s="11">
        <f t="shared" si="26"/>
        <v>0</v>
      </c>
      <c r="C190" s="11">
        <f t="shared" si="27"/>
        <v>0</v>
      </c>
      <c r="D190" s="11">
        <f t="shared" si="28"/>
        <v>0</v>
      </c>
      <c r="E190" s="11">
        <f t="shared" si="29"/>
        <v>0</v>
      </c>
      <c r="F190" s="11">
        <f t="shared" si="30"/>
        <v>0</v>
      </c>
      <c r="G190" s="11">
        <f t="shared" si="31"/>
        <v>0</v>
      </c>
      <c r="H190" s="11"/>
    </row>
    <row r="191" spans="1:11" hidden="1" x14ac:dyDescent="0.3">
      <c r="A191" s="11"/>
      <c r="B191" s="11">
        <f t="shared" si="26"/>
        <v>0</v>
      </c>
      <c r="C191" s="11">
        <f t="shared" si="27"/>
        <v>0</v>
      </c>
      <c r="D191" s="11">
        <f t="shared" si="28"/>
        <v>0</v>
      </c>
      <c r="E191" s="11">
        <f t="shared" si="29"/>
        <v>0</v>
      </c>
      <c r="F191" s="11">
        <f t="shared" si="30"/>
        <v>0</v>
      </c>
      <c r="G191" s="11">
        <f t="shared" si="31"/>
        <v>0</v>
      </c>
      <c r="H191" s="11"/>
    </row>
    <row r="192" spans="1:11" hidden="1" x14ac:dyDescent="0.3">
      <c r="A192" s="11"/>
      <c r="B192" s="11">
        <f t="shared" si="26"/>
        <v>0</v>
      </c>
      <c r="C192" s="11">
        <f t="shared" si="27"/>
        <v>0</v>
      </c>
      <c r="D192" s="11">
        <f t="shared" si="28"/>
        <v>0</v>
      </c>
      <c r="E192" s="11">
        <f t="shared" si="29"/>
        <v>0</v>
      </c>
      <c r="F192" s="11">
        <f t="shared" si="30"/>
        <v>0</v>
      </c>
      <c r="G192" s="11">
        <f t="shared" si="31"/>
        <v>0</v>
      </c>
      <c r="H192" s="11"/>
    </row>
    <row r="193" spans="1:14" hidden="1" x14ac:dyDescent="0.3">
      <c r="A193" s="11"/>
      <c r="B193" s="11">
        <f t="shared" si="26"/>
        <v>0</v>
      </c>
      <c r="C193" s="11">
        <f t="shared" si="27"/>
        <v>0</v>
      </c>
      <c r="D193" s="11">
        <f t="shared" si="28"/>
        <v>0</v>
      </c>
      <c r="E193" s="11">
        <f t="shared" si="29"/>
        <v>0</v>
      </c>
      <c r="F193" s="11">
        <f t="shared" si="30"/>
        <v>0</v>
      </c>
      <c r="G193" s="11">
        <f t="shared" si="31"/>
        <v>0</v>
      </c>
      <c r="H193" s="11"/>
    </row>
    <row r="194" spans="1:14" hidden="1" x14ac:dyDescent="0.3">
      <c r="A194" s="11"/>
      <c r="B194" s="11">
        <f t="shared" si="26"/>
        <v>0</v>
      </c>
      <c r="C194" s="11">
        <f t="shared" si="27"/>
        <v>0</v>
      </c>
      <c r="D194" s="11">
        <f t="shared" si="28"/>
        <v>0</v>
      </c>
      <c r="E194" s="11">
        <f t="shared" si="29"/>
        <v>0</v>
      </c>
      <c r="F194" s="11">
        <f t="shared" si="30"/>
        <v>0</v>
      </c>
      <c r="G194" s="11">
        <f t="shared" si="31"/>
        <v>0</v>
      </c>
      <c r="H194" s="11"/>
    </row>
    <row r="195" spans="1:14" hidden="1" x14ac:dyDescent="0.3">
      <c r="A195" s="11"/>
      <c r="B195" s="11">
        <f t="shared" si="26"/>
        <v>0</v>
      </c>
      <c r="C195" s="11">
        <f t="shared" si="27"/>
        <v>0</v>
      </c>
      <c r="D195" s="11">
        <f t="shared" si="28"/>
        <v>0</v>
      </c>
      <c r="E195" s="11">
        <f t="shared" si="29"/>
        <v>0</v>
      </c>
      <c r="F195" s="11">
        <f t="shared" si="30"/>
        <v>0</v>
      </c>
      <c r="G195" s="11">
        <f t="shared" si="31"/>
        <v>0</v>
      </c>
      <c r="H195" s="11"/>
    </row>
    <row r="196" spans="1:14" hidden="1" x14ac:dyDescent="0.3">
      <c r="A196" s="11"/>
      <c r="B196" s="11">
        <f t="shared" si="26"/>
        <v>0</v>
      </c>
      <c r="C196" s="11">
        <f t="shared" si="27"/>
        <v>0</v>
      </c>
      <c r="D196" s="11">
        <f t="shared" si="28"/>
        <v>0</v>
      </c>
      <c r="E196" s="11">
        <f t="shared" si="29"/>
        <v>0</v>
      </c>
      <c r="F196" s="11">
        <f t="shared" si="30"/>
        <v>0</v>
      </c>
      <c r="G196" s="11">
        <f t="shared" si="31"/>
        <v>0</v>
      </c>
      <c r="H196" s="11"/>
    </row>
    <row r="197" spans="1:14" hidden="1" x14ac:dyDescent="0.3">
      <c r="A197" s="11"/>
      <c r="B197" s="11">
        <f t="shared" si="26"/>
        <v>0</v>
      </c>
      <c r="C197" s="11">
        <f t="shared" si="27"/>
        <v>0</v>
      </c>
      <c r="D197" s="11">
        <f t="shared" si="28"/>
        <v>0</v>
      </c>
      <c r="E197" s="11">
        <f t="shared" si="29"/>
        <v>0</v>
      </c>
      <c r="F197" s="11">
        <f t="shared" si="30"/>
        <v>0</v>
      </c>
      <c r="G197" s="11">
        <f t="shared" si="31"/>
        <v>0</v>
      </c>
      <c r="H197" s="11"/>
    </row>
    <row r="198" spans="1:14" hidden="1" x14ac:dyDescent="0.3">
      <c r="A198" s="11"/>
      <c r="B198" s="11">
        <f t="shared" si="26"/>
        <v>0</v>
      </c>
      <c r="C198" s="11">
        <f t="shared" si="27"/>
        <v>0</v>
      </c>
      <c r="D198" s="11">
        <f t="shared" si="28"/>
        <v>0</v>
      </c>
      <c r="E198" s="11">
        <f t="shared" si="29"/>
        <v>0</v>
      </c>
      <c r="F198" s="11">
        <f t="shared" si="30"/>
        <v>0</v>
      </c>
      <c r="G198" s="11">
        <f t="shared" si="31"/>
        <v>0</v>
      </c>
      <c r="H198" s="11"/>
    </row>
    <row r="199" spans="1:14" hidden="1" x14ac:dyDescent="0.3">
      <c r="A199" s="11"/>
      <c r="B199" s="11">
        <f t="shared" si="26"/>
        <v>0</v>
      </c>
      <c r="C199" s="11">
        <f t="shared" si="27"/>
        <v>0</v>
      </c>
      <c r="D199" s="11">
        <f t="shared" si="28"/>
        <v>0</v>
      </c>
      <c r="E199" s="11">
        <f t="shared" si="29"/>
        <v>0</v>
      </c>
      <c r="F199" s="11">
        <f t="shared" si="30"/>
        <v>0</v>
      </c>
      <c r="G199" s="11">
        <f t="shared" si="31"/>
        <v>0</v>
      </c>
      <c r="H199" s="11"/>
    </row>
    <row r="200" spans="1:14" hidden="1" x14ac:dyDescent="0.3">
      <c r="A200" s="11"/>
      <c r="B200" s="11"/>
      <c r="C200" s="11"/>
      <c r="D200" s="11"/>
      <c r="E200" s="11"/>
      <c r="F200" s="11"/>
      <c r="G200" s="11"/>
      <c r="H200" s="11"/>
    </row>
    <row r="201" spans="1:14" hidden="1" x14ac:dyDescent="0.3">
      <c r="A201" s="11"/>
      <c r="B201" s="11"/>
      <c r="C201" s="11"/>
      <c r="D201" s="11"/>
      <c r="E201" s="11"/>
      <c r="F201" s="11"/>
      <c r="G201" s="11"/>
      <c r="H201" s="11"/>
    </row>
    <row r="202" spans="1:14" x14ac:dyDescent="0.3">
      <c r="B202" s="1"/>
    </row>
    <row r="203" spans="1:14" ht="15.6" x14ac:dyDescent="0.3">
      <c r="A203" s="9" t="s">
        <v>105</v>
      </c>
      <c r="F203" s="29">
        <f>SUM(F207:F235)</f>
        <v>0</v>
      </c>
    </row>
    <row r="204" spans="1:14" ht="47.25" customHeight="1" x14ac:dyDescent="0.3">
      <c r="A204" s="9"/>
      <c r="B204" s="56" t="s">
        <v>36</v>
      </c>
      <c r="C204" s="56"/>
      <c r="D204" s="56"/>
      <c r="E204" s="56"/>
      <c r="F204" s="30"/>
    </row>
    <row r="206" spans="1:14" ht="31.2" x14ac:dyDescent="0.3">
      <c r="B206" s="33" t="s">
        <v>22</v>
      </c>
      <c r="C206" s="34" t="s">
        <v>37</v>
      </c>
      <c r="D206" s="33" t="s">
        <v>38</v>
      </c>
      <c r="E206" s="33" t="s">
        <v>39</v>
      </c>
      <c r="F206" s="33" t="s">
        <v>9</v>
      </c>
    </row>
    <row r="207" spans="1:14" x14ac:dyDescent="0.3">
      <c r="A207" s="22">
        <f>IF(C207&gt;0,1,)</f>
        <v>0</v>
      </c>
      <c r="B207" s="35"/>
      <c r="C207" s="35"/>
      <c r="D207" s="35"/>
      <c r="E207" s="36"/>
      <c r="F207" s="24">
        <f>(H207+I207)*K207</f>
        <v>0</v>
      </c>
      <c r="H207" s="32">
        <f>IF(C207=$L$207,3,IF(C207=$L$208,6,))</f>
        <v>0</v>
      </c>
      <c r="I207" s="32">
        <f t="shared" ref="I207:I235" si="32">IF(D207=$M$207,1,IF(E207&gt;0,IF(E207&lt;6001,2,IF(E207&lt;12001,3,J207)),0))</f>
        <v>0</v>
      </c>
      <c r="J207" s="37">
        <f>IF(INT((E207-1)/6000)+3&gt;25,25,INT((E207-1)/6000)+3)</f>
        <v>2</v>
      </c>
      <c r="K207" s="32">
        <f t="shared" ref="K207:K235" si="33">IF(B207=$N$207,1,IF(B207=$N$208,0.2,0))</f>
        <v>0</v>
      </c>
      <c r="L207" s="32" t="s">
        <v>106</v>
      </c>
      <c r="M207" s="32" t="s">
        <v>41</v>
      </c>
      <c r="N207" s="32" t="s">
        <v>42</v>
      </c>
    </row>
    <row r="208" spans="1:14" x14ac:dyDescent="0.3">
      <c r="A208" s="22">
        <f t="shared" ref="A208:A235" si="34">IF(C208&gt;0,A207+1,)</f>
        <v>0</v>
      </c>
      <c r="B208" s="35"/>
      <c r="C208" s="35"/>
      <c r="D208" s="35"/>
      <c r="E208" s="36"/>
      <c r="F208" s="24">
        <f t="shared" ref="F208:F235" si="35">(H208+I208)*K208</f>
        <v>0</v>
      </c>
      <c r="H208" s="32">
        <f t="shared" ref="H208:H235" si="36">IF(C208=$L$207,3,IF(C208=$L$208,6,))</f>
        <v>0</v>
      </c>
      <c r="I208" s="32">
        <f t="shared" si="32"/>
        <v>0</v>
      </c>
      <c r="J208" s="37">
        <f t="shared" ref="J208:J235" si="37">IF(INT((E208-1)/6000)+3&gt;25,25,INT((E208-1)/6000)+3)</f>
        <v>2</v>
      </c>
      <c r="K208" s="32">
        <f t="shared" si="33"/>
        <v>0</v>
      </c>
      <c r="L208" s="32" t="s">
        <v>107</v>
      </c>
      <c r="M208" s="32" t="s">
        <v>44</v>
      </c>
      <c r="N208" s="32" t="s">
        <v>45</v>
      </c>
    </row>
    <row r="209" spans="1:12" x14ac:dyDescent="0.3">
      <c r="A209" s="22">
        <f t="shared" si="34"/>
        <v>0</v>
      </c>
      <c r="B209" s="35"/>
      <c r="C209" s="35"/>
      <c r="D209" s="35"/>
      <c r="E209" s="36"/>
      <c r="F209" s="24">
        <f t="shared" si="35"/>
        <v>0</v>
      </c>
      <c r="H209" s="32">
        <f t="shared" si="36"/>
        <v>0</v>
      </c>
      <c r="I209" s="32">
        <f t="shared" si="32"/>
        <v>0</v>
      </c>
      <c r="J209" s="37">
        <f t="shared" si="37"/>
        <v>2</v>
      </c>
      <c r="K209" s="32">
        <f t="shared" si="33"/>
        <v>0</v>
      </c>
      <c r="L209" s="32" t="s">
        <v>46</v>
      </c>
    </row>
    <row r="210" spans="1:12" x14ac:dyDescent="0.3">
      <c r="A210" s="22">
        <f t="shared" si="34"/>
        <v>0</v>
      </c>
      <c r="B210" s="35"/>
      <c r="C210" s="35"/>
      <c r="D210" s="35"/>
      <c r="E210" s="36"/>
      <c r="F210" s="24">
        <f t="shared" si="35"/>
        <v>0</v>
      </c>
      <c r="H210" s="32">
        <f t="shared" si="36"/>
        <v>0</v>
      </c>
      <c r="I210" s="32">
        <f t="shared" si="32"/>
        <v>0</v>
      </c>
      <c r="J210" s="37">
        <f t="shared" si="37"/>
        <v>2</v>
      </c>
      <c r="K210" s="32">
        <f t="shared" si="33"/>
        <v>0</v>
      </c>
      <c r="L210" s="32"/>
    </row>
    <row r="211" spans="1:12" x14ac:dyDescent="0.3">
      <c r="A211" s="22">
        <f t="shared" si="34"/>
        <v>0</v>
      </c>
      <c r="B211" s="35"/>
      <c r="C211" s="35"/>
      <c r="D211" s="35"/>
      <c r="E211" s="36"/>
      <c r="F211" s="24">
        <f t="shared" si="35"/>
        <v>0</v>
      </c>
      <c r="H211" s="32">
        <f t="shared" si="36"/>
        <v>0</v>
      </c>
      <c r="I211" s="32">
        <f t="shared" si="32"/>
        <v>0</v>
      </c>
      <c r="J211" s="37">
        <f t="shared" si="37"/>
        <v>2</v>
      </c>
      <c r="K211" s="32">
        <f t="shared" si="33"/>
        <v>0</v>
      </c>
      <c r="L211" s="32"/>
    </row>
    <row r="212" spans="1:12" x14ac:dyDescent="0.3">
      <c r="A212" s="22">
        <f t="shared" si="34"/>
        <v>0</v>
      </c>
      <c r="B212" s="35"/>
      <c r="C212" s="35"/>
      <c r="D212" s="35"/>
      <c r="E212" s="36"/>
      <c r="F212" s="24">
        <f t="shared" si="35"/>
        <v>0</v>
      </c>
      <c r="H212" s="32">
        <f t="shared" si="36"/>
        <v>0</v>
      </c>
      <c r="I212" s="32">
        <f t="shared" si="32"/>
        <v>0</v>
      </c>
      <c r="J212" s="37">
        <f t="shared" si="37"/>
        <v>2</v>
      </c>
      <c r="K212" s="32">
        <f t="shared" si="33"/>
        <v>0</v>
      </c>
      <c r="L212" s="32"/>
    </row>
    <row r="213" spans="1:12" x14ac:dyDescent="0.3">
      <c r="A213" s="22">
        <f t="shared" si="34"/>
        <v>0</v>
      </c>
      <c r="B213" s="35"/>
      <c r="C213" s="35"/>
      <c r="D213" s="35"/>
      <c r="E213" s="36"/>
      <c r="F213" s="24">
        <f t="shared" si="35"/>
        <v>0</v>
      </c>
      <c r="H213" s="32">
        <f t="shared" si="36"/>
        <v>0</v>
      </c>
      <c r="I213" s="32">
        <f t="shared" si="32"/>
        <v>0</v>
      </c>
      <c r="J213" s="37">
        <f t="shared" si="37"/>
        <v>2</v>
      </c>
      <c r="K213" s="32">
        <f t="shared" si="33"/>
        <v>0</v>
      </c>
      <c r="L213" s="32"/>
    </row>
    <row r="214" spans="1:12" x14ac:dyDescent="0.3">
      <c r="A214" s="22">
        <f t="shared" si="34"/>
        <v>0</v>
      </c>
      <c r="B214" s="35"/>
      <c r="C214" s="35"/>
      <c r="D214" s="35"/>
      <c r="E214" s="36"/>
      <c r="F214" s="24">
        <f t="shared" si="35"/>
        <v>0</v>
      </c>
      <c r="H214" s="32">
        <f t="shared" si="36"/>
        <v>0</v>
      </c>
      <c r="I214" s="32">
        <f t="shared" si="32"/>
        <v>0</v>
      </c>
      <c r="J214" s="37">
        <f t="shared" si="37"/>
        <v>2</v>
      </c>
      <c r="K214" s="32">
        <f t="shared" si="33"/>
        <v>0</v>
      </c>
      <c r="L214" s="32"/>
    </row>
    <row r="215" spans="1:12" x14ac:dyDescent="0.3">
      <c r="A215" s="22">
        <f t="shared" si="34"/>
        <v>0</v>
      </c>
      <c r="B215" s="35"/>
      <c r="C215" s="35"/>
      <c r="D215" s="35"/>
      <c r="E215" s="36"/>
      <c r="F215" s="24">
        <f t="shared" si="35"/>
        <v>0</v>
      </c>
      <c r="H215" s="32">
        <f t="shared" si="36"/>
        <v>0</v>
      </c>
      <c r="I215" s="32">
        <f t="shared" si="32"/>
        <v>0</v>
      </c>
      <c r="J215" s="37">
        <f t="shared" si="37"/>
        <v>2</v>
      </c>
      <c r="K215" s="32">
        <f t="shared" si="33"/>
        <v>0</v>
      </c>
      <c r="L215" s="32"/>
    </row>
    <row r="216" spans="1:12" x14ac:dyDescent="0.3">
      <c r="A216" s="22">
        <f t="shared" si="34"/>
        <v>0</v>
      </c>
      <c r="B216" s="35"/>
      <c r="C216" s="35"/>
      <c r="D216" s="35"/>
      <c r="E216" s="36"/>
      <c r="F216" s="24">
        <f t="shared" si="35"/>
        <v>0</v>
      </c>
      <c r="H216" s="32">
        <f t="shared" si="36"/>
        <v>0</v>
      </c>
      <c r="I216" s="32">
        <f t="shared" si="32"/>
        <v>0</v>
      </c>
      <c r="J216" s="37">
        <f t="shared" si="37"/>
        <v>2</v>
      </c>
      <c r="K216" s="32">
        <f t="shared" si="33"/>
        <v>0</v>
      </c>
      <c r="L216" s="32"/>
    </row>
    <row r="217" spans="1:12" x14ac:dyDescent="0.3">
      <c r="A217" s="22">
        <f t="shared" si="34"/>
        <v>0</v>
      </c>
      <c r="B217" s="35"/>
      <c r="C217" s="35"/>
      <c r="D217" s="35"/>
      <c r="E217" s="36"/>
      <c r="F217" s="24">
        <f t="shared" si="35"/>
        <v>0</v>
      </c>
      <c r="H217" s="32">
        <f t="shared" si="36"/>
        <v>0</v>
      </c>
      <c r="I217" s="32">
        <f t="shared" si="32"/>
        <v>0</v>
      </c>
      <c r="J217" s="37">
        <f t="shared" si="37"/>
        <v>2</v>
      </c>
      <c r="K217" s="32">
        <f t="shared" si="33"/>
        <v>0</v>
      </c>
      <c r="L217" s="32"/>
    </row>
    <row r="218" spans="1:12" x14ac:dyDescent="0.3">
      <c r="A218" s="22">
        <f t="shared" si="34"/>
        <v>0</v>
      </c>
      <c r="B218" s="35"/>
      <c r="C218" s="35"/>
      <c r="D218" s="35"/>
      <c r="E218" s="36"/>
      <c r="F218" s="24">
        <f t="shared" si="35"/>
        <v>0</v>
      </c>
      <c r="H218" s="32">
        <f t="shared" si="36"/>
        <v>0</v>
      </c>
      <c r="I218" s="32">
        <f t="shared" si="32"/>
        <v>0</v>
      </c>
      <c r="J218" s="37">
        <f t="shared" si="37"/>
        <v>2</v>
      </c>
      <c r="K218" s="32">
        <f t="shared" si="33"/>
        <v>0</v>
      </c>
      <c r="L218" s="32"/>
    </row>
    <row r="219" spans="1:12" x14ac:dyDescent="0.3">
      <c r="A219" s="22">
        <f t="shared" si="34"/>
        <v>0</v>
      </c>
      <c r="B219" s="35"/>
      <c r="C219" s="35"/>
      <c r="D219" s="35"/>
      <c r="E219" s="36"/>
      <c r="F219" s="24">
        <f t="shared" si="35"/>
        <v>0</v>
      </c>
      <c r="H219" s="32">
        <f t="shared" si="36"/>
        <v>0</v>
      </c>
      <c r="I219" s="32">
        <f t="shared" si="32"/>
        <v>0</v>
      </c>
      <c r="J219" s="37">
        <f t="shared" si="37"/>
        <v>2</v>
      </c>
      <c r="K219" s="32">
        <f t="shared" si="33"/>
        <v>0</v>
      </c>
      <c r="L219" s="32"/>
    </row>
    <row r="220" spans="1:12" x14ac:dyDescent="0.3">
      <c r="A220" s="22">
        <f t="shared" si="34"/>
        <v>0</v>
      </c>
      <c r="B220" s="35"/>
      <c r="C220" s="35"/>
      <c r="D220" s="35"/>
      <c r="E220" s="36"/>
      <c r="F220" s="24">
        <f t="shared" si="35"/>
        <v>0</v>
      </c>
      <c r="H220" s="32">
        <f t="shared" si="36"/>
        <v>0</v>
      </c>
      <c r="I220" s="32">
        <f t="shared" si="32"/>
        <v>0</v>
      </c>
      <c r="J220" s="37">
        <f t="shared" si="37"/>
        <v>2</v>
      </c>
      <c r="K220" s="32">
        <f t="shared" si="33"/>
        <v>0</v>
      </c>
      <c r="L220" s="32"/>
    </row>
    <row r="221" spans="1:12" x14ac:dyDescent="0.3">
      <c r="A221" s="22">
        <f t="shared" si="34"/>
        <v>0</v>
      </c>
      <c r="B221" s="35"/>
      <c r="C221" s="35"/>
      <c r="D221" s="35"/>
      <c r="E221" s="36"/>
      <c r="F221" s="24">
        <f t="shared" si="35"/>
        <v>0</v>
      </c>
      <c r="H221" s="32">
        <f t="shared" si="36"/>
        <v>0</v>
      </c>
      <c r="I221" s="32">
        <f t="shared" si="32"/>
        <v>0</v>
      </c>
      <c r="J221" s="37">
        <f t="shared" si="37"/>
        <v>2</v>
      </c>
      <c r="K221" s="32">
        <f t="shared" si="33"/>
        <v>0</v>
      </c>
      <c r="L221" s="32"/>
    </row>
    <row r="222" spans="1:12" x14ac:dyDescent="0.3">
      <c r="A222" s="22">
        <f t="shared" si="34"/>
        <v>0</v>
      </c>
      <c r="B222" s="35"/>
      <c r="C222" s="35"/>
      <c r="D222" s="35"/>
      <c r="E222" s="36"/>
      <c r="F222" s="24">
        <f t="shared" si="35"/>
        <v>0</v>
      </c>
      <c r="H222" s="32">
        <f t="shared" si="36"/>
        <v>0</v>
      </c>
      <c r="I222" s="32">
        <f t="shared" si="32"/>
        <v>0</v>
      </c>
      <c r="J222" s="37">
        <f t="shared" si="37"/>
        <v>2</v>
      </c>
      <c r="K222" s="32">
        <f t="shared" si="33"/>
        <v>0</v>
      </c>
      <c r="L222" s="32"/>
    </row>
    <row r="223" spans="1:12" x14ac:dyDescent="0.3">
      <c r="A223" s="22">
        <f t="shared" si="34"/>
        <v>0</v>
      </c>
      <c r="B223" s="35"/>
      <c r="C223" s="35"/>
      <c r="D223" s="35"/>
      <c r="E223" s="36"/>
      <c r="F223" s="24">
        <f t="shared" si="35"/>
        <v>0</v>
      </c>
      <c r="H223" s="32">
        <f t="shared" si="36"/>
        <v>0</v>
      </c>
      <c r="I223" s="32">
        <f t="shared" si="32"/>
        <v>0</v>
      </c>
      <c r="J223" s="37">
        <f t="shared" si="37"/>
        <v>2</v>
      </c>
      <c r="K223" s="32">
        <f t="shared" si="33"/>
        <v>0</v>
      </c>
      <c r="L223" s="32"/>
    </row>
    <row r="224" spans="1:12" x14ac:dyDescent="0.3">
      <c r="A224" s="22">
        <f t="shared" si="34"/>
        <v>0</v>
      </c>
      <c r="B224" s="35"/>
      <c r="C224" s="35"/>
      <c r="D224" s="35"/>
      <c r="E224" s="36"/>
      <c r="F224" s="24">
        <f t="shared" si="35"/>
        <v>0</v>
      </c>
      <c r="H224" s="32">
        <f t="shared" si="36"/>
        <v>0</v>
      </c>
      <c r="I224" s="32">
        <f t="shared" si="32"/>
        <v>0</v>
      </c>
      <c r="J224" s="37">
        <f t="shared" si="37"/>
        <v>2</v>
      </c>
      <c r="K224" s="32">
        <f t="shared" si="33"/>
        <v>0</v>
      </c>
      <c r="L224" s="32"/>
    </row>
    <row r="225" spans="1:12" x14ac:dyDescent="0.3">
      <c r="A225" s="22">
        <f t="shared" si="34"/>
        <v>0</v>
      </c>
      <c r="B225" s="35"/>
      <c r="C225" s="35"/>
      <c r="D225" s="35"/>
      <c r="E225" s="36"/>
      <c r="F225" s="24">
        <f t="shared" si="35"/>
        <v>0</v>
      </c>
      <c r="H225" s="32">
        <f t="shared" si="36"/>
        <v>0</v>
      </c>
      <c r="I225" s="32">
        <f t="shared" si="32"/>
        <v>0</v>
      </c>
      <c r="J225" s="37">
        <f t="shared" si="37"/>
        <v>2</v>
      </c>
      <c r="K225" s="32">
        <f t="shared" si="33"/>
        <v>0</v>
      </c>
      <c r="L225" s="32"/>
    </row>
    <row r="226" spans="1:12" x14ac:dyDescent="0.3">
      <c r="A226" s="22">
        <f t="shared" si="34"/>
        <v>0</v>
      </c>
      <c r="B226" s="35"/>
      <c r="C226" s="35"/>
      <c r="D226" s="35"/>
      <c r="E226" s="36"/>
      <c r="F226" s="24">
        <f t="shared" si="35"/>
        <v>0</v>
      </c>
      <c r="H226" s="32">
        <f t="shared" si="36"/>
        <v>0</v>
      </c>
      <c r="I226" s="32">
        <f t="shared" si="32"/>
        <v>0</v>
      </c>
      <c r="J226" s="37">
        <f t="shared" si="37"/>
        <v>2</v>
      </c>
      <c r="K226" s="32">
        <f t="shared" si="33"/>
        <v>0</v>
      </c>
      <c r="L226" s="32"/>
    </row>
    <row r="227" spans="1:12" x14ac:dyDescent="0.3">
      <c r="A227" s="22">
        <f t="shared" si="34"/>
        <v>0</v>
      </c>
      <c r="B227" s="35"/>
      <c r="C227" s="35"/>
      <c r="D227" s="35"/>
      <c r="E227" s="36"/>
      <c r="F227" s="24">
        <f t="shared" si="35"/>
        <v>0</v>
      </c>
      <c r="H227" s="32">
        <f t="shared" si="36"/>
        <v>0</v>
      </c>
      <c r="I227" s="32">
        <f t="shared" si="32"/>
        <v>0</v>
      </c>
      <c r="J227" s="37">
        <f t="shared" si="37"/>
        <v>2</v>
      </c>
      <c r="K227" s="32">
        <f t="shared" si="33"/>
        <v>0</v>
      </c>
      <c r="L227" s="32"/>
    </row>
    <row r="228" spans="1:12" x14ac:dyDescent="0.3">
      <c r="A228" s="22">
        <f t="shared" si="34"/>
        <v>0</v>
      </c>
      <c r="B228" s="35"/>
      <c r="C228" s="35"/>
      <c r="D228" s="35"/>
      <c r="E228" s="36"/>
      <c r="F228" s="24">
        <f t="shared" si="35"/>
        <v>0</v>
      </c>
      <c r="H228" s="32">
        <f t="shared" si="36"/>
        <v>0</v>
      </c>
      <c r="I228" s="32">
        <f t="shared" si="32"/>
        <v>0</v>
      </c>
      <c r="J228" s="37">
        <f t="shared" si="37"/>
        <v>2</v>
      </c>
      <c r="K228" s="32">
        <f t="shared" si="33"/>
        <v>0</v>
      </c>
      <c r="L228" s="32"/>
    </row>
    <row r="229" spans="1:12" x14ac:dyDescent="0.3">
      <c r="A229" s="22">
        <f t="shared" si="34"/>
        <v>0</v>
      </c>
      <c r="B229" s="35"/>
      <c r="C229" s="35"/>
      <c r="D229" s="35"/>
      <c r="E229" s="36"/>
      <c r="F229" s="24">
        <f t="shared" si="35"/>
        <v>0</v>
      </c>
      <c r="H229" s="32">
        <f t="shared" si="36"/>
        <v>0</v>
      </c>
      <c r="I229" s="32">
        <f t="shared" si="32"/>
        <v>0</v>
      </c>
      <c r="J229" s="37">
        <f t="shared" si="37"/>
        <v>2</v>
      </c>
      <c r="K229" s="32">
        <f t="shared" si="33"/>
        <v>0</v>
      </c>
      <c r="L229" s="32"/>
    </row>
    <row r="230" spans="1:12" x14ac:dyDescent="0.3">
      <c r="A230" s="22">
        <f t="shared" si="34"/>
        <v>0</v>
      </c>
      <c r="B230" s="35"/>
      <c r="C230" s="35"/>
      <c r="D230" s="35"/>
      <c r="E230" s="36"/>
      <c r="F230" s="24">
        <f t="shared" si="35"/>
        <v>0</v>
      </c>
      <c r="H230" s="32">
        <f t="shared" si="36"/>
        <v>0</v>
      </c>
      <c r="I230" s="32">
        <f t="shared" si="32"/>
        <v>0</v>
      </c>
      <c r="J230" s="37">
        <f t="shared" si="37"/>
        <v>2</v>
      </c>
      <c r="K230" s="32">
        <f t="shared" si="33"/>
        <v>0</v>
      </c>
      <c r="L230" s="32"/>
    </row>
    <row r="231" spans="1:12" x14ac:dyDescent="0.3">
      <c r="A231" s="22">
        <f t="shared" si="34"/>
        <v>0</v>
      </c>
      <c r="B231" s="35"/>
      <c r="C231" s="35"/>
      <c r="D231" s="35"/>
      <c r="E231" s="36"/>
      <c r="F231" s="24">
        <f t="shared" si="35"/>
        <v>0</v>
      </c>
      <c r="H231" s="32">
        <f t="shared" si="36"/>
        <v>0</v>
      </c>
      <c r="I231" s="32">
        <f t="shared" si="32"/>
        <v>0</v>
      </c>
      <c r="J231" s="37">
        <f t="shared" si="37"/>
        <v>2</v>
      </c>
      <c r="K231" s="32">
        <f t="shared" si="33"/>
        <v>0</v>
      </c>
      <c r="L231" s="32"/>
    </row>
    <row r="232" spans="1:12" x14ac:dyDescent="0.3">
      <c r="A232" s="22">
        <f t="shared" si="34"/>
        <v>0</v>
      </c>
      <c r="B232" s="35"/>
      <c r="C232" s="35"/>
      <c r="D232" s="35"/>
      <c r="E232" s="36"/>
      <c r="F232" s="24">
        <f t="shared" si="35"/>
        <v>0</v>
      </c>
      <c r="H232" s="32">
        <f t="shared" si="36"/>
        <v>0</v>
      </c>
      <c r="I232" s="32">
        <f t="shared" si="32"/>
        <v>0</v>
      </c>
      <c r="J232" s="37">
        <f t="shared" si="37"/>
        <v>2</v>
      </c>
      <c r="K232" s="32">
        <f t="shared" si="33"/>
        <v>0</v>
      </c>
      <c r="L232" s="32"/>
    </row>
    <row r="233" spans="1:12" x14ac:dyDescent="0.3">
      <c r="A233" s="22">
        <f t="shared" si="34"/>
        <v>0</v>
      </c>
      <c r="B233" s="35"/>
      <c r="C233" s="35"/>
      <c r="D233" s="35"/>
      <c r="E233" s="36"/>
      <c r="F233" s="24">
        <f t="shared" si="35"/>
        <v>0</v>
      </c>
      <c r="H233" s="32">
        <f t="shared" si="36"/>
        <v>0</v>
      </c>
      <c r="I233" s="32">
        <f t="shared" si="32"/>
        <v>0</v>
      </c>
      <c r="J233" s="37">
        <f t="shared" si="37"/>
        <v>2</v>
      </c>
      <c r="K233" s="32">
        <f t="shared" si="33"/>
        <v>0</v>
      </c>
      <c r="L233" s="32"/>
    </row>
    <row r="234" spans="1:12" x14ac:dyDescent="0.3">
      <c r="A234" s="22">
        <f t="shared" si="34"/>
        <v>0</v>
      </c>
      <c r="B234" s="35"/>
      <c r="C234" s="35"/>
      <c r="D234" s="35"/>
      <c r="E234" s="36"/>
      <c r="F234" s="24">
        <f t="shared" si="35"/>
        <v>0</v>
      </c>
      <c r="H234" s="32">
        <f t="shared" si="36"/>
        <v>0</v>
      </c>
      <c r="I234" s="32">
        <f t="shared" si="32"/>
        <v>0</v>
      </c>
      <c r="J234" s="37">
        <f t="shared" si="37"/>
        <v>2</v>
      </c>
      <c r="K234" s="32">
        <f t="shared" si="33"/>
        <v>0</v>
      </c>
      <c r="L234" s="32"/>
    </row>
    <row r="235" spans="1:12" x14ac:dyDescent="0.3">
      <c r="A235" s="22">
        <f t="shared" si="34"/>
        <v>0</v>
      </c>
      <c r="B235" s="35"/>
      <c r="C235" s="35"/>
      <c r="D235" s="35"/>
      <c r="E235" s="36"/>
      <c r="F235" s="24">
        <f t="shared" si="35"/>
        <v>0</v>
      </c>
      <c r="H235" s="32">
        <f t="shared" si="36"/>
        <v>0</v>
      </c>
      <c r="I235" s="32">
        <f t="shared" si="32"/>
        <v>0</v>
      </c>
      <c r="J235" s="37">
        <f t="shared" si="37"/>
        <v>2</v>
      </c>
      <c r="K235" s="32">
        <f t="shared" si="33"/>
        <v>0</v>
      </c>
      <c r="L235" s="32"/>
    </row>
    <row r="238" spans="1:12" ht="15.6" x14ac:dyDescent="0.3">
      <c r="A238" s="9" t="s">
        <v>108</v>
      </c>
      <c r="F238" s="29">
        <f>SUM(E242:E259)</f>
        <v>0</v>
      </c>
    </row>
    <row r="239" spans="1:12" ht="27.75" customHeight="1" x14ac:dyDescent="0.3">
      <c r="A239" s="9"/>
      <c r="B239" s="56" t="s">
        <v>48</v>
      </c>
      <c r="C239" s="56"/>
      <c r="D239" s="56"/>
      <c r="E239" s="56"/>
      <c r="F239" s="30"/>
    </row>
    <row r="241" spans="1:11" ht="15.6" x14ac:dyDescent="0.3">
      <c r="B241" s="58" t="s">
        <v>22</v>
      </c>
      <c r="C241" s="59"/>
      <c r="D241" s="21" t="s">
        <v>39</v>
      </c>
      <c r="E241" s="21" t="s">
        <v>9</v>
      </c>
    </row>
    <row r="242" spans="1:11" x14ac:dyDescent="0.3">
      <c r="A242" s="22">
        <f>IF(D242&gt;0,1,)</f>
        <v>0</v>
      </c>
      <c r="B242" s="63"/>
      <c r="C242" s="64"/>
      <c r="D242" s="38"/>
      <c r="E242" s="39">
        <f>I242*K242</f>
        <v>0</v>
      </c>
      <c r="I242" s="32">
        <f>IF(D242&gt;0,IF(D242&lt;6001,0.5,IF(D242&lt;18001,2,J242)),0)</f>
        <v>0</v>
      </c>
      <c r="J242" s="40">
        <f>IF(INT((D242-1)/6000+2)&gt;25, 25, INT((D242-1)/6000+2))/2</f>
        <v>0.5</v>
      </c>
      <c r="K242" s="32">
        <f>IF(B242=$N$207,1,IF(B242=$N$208,0.2,0))</f>
        <v>0</v>
      </c>
    </row>
    <row r="243" spans="1:11" x14ac:dyDescent="0.3">
      <c r="A243" s="22">
        <f t="shared" ref="A243:A259" si="38">IF(D243&gt;0,A242+1,)</f>
        <v>0</v>
      </c>
      <c r="B243" s="63"/>
      <c r="C243" s="64"/>
      <c r="D243" s="38"/>
      <c r="E243" s="39">
        <f>I243*K243</f>
        <v>0</v>
      </c>
      <c r="I243" s="32">
        <f>IF(D243&gt;0,IF(D243&lt;6001,0.5,IF(D243&lt;18001,2,J243)),0)</f>
        <v>0</v>
      </c>
      <c r="J243" s="40">
        <f>IF(INT((D243-1)/6000+2)&gt;25, 25, INT((D243-1)/6000+2))/2</f>
        <v>0.5</v>
      </c>
      <c r="K243" s="32">
        <f>IF(B243=$N$207,1,IF(B243=$N$208,0.2,0))</f>
        <v>0</v>
      </c>
    </row>
    <row r="244" spans="1:11" x14ac:dyDescent="0.3">
      <c r="A244" s="22">
        <f t="shared" si="38"/>
        <v>0</v>
      </c>
      <c r="B244" s="63"/>
      <c r="C244" s="64"/>
      <c r="D244" s="38"/>
      <c r="E244" s="39">
        <f>I244*K244</f>
        <v>0</v>
      </c>
      <c r="I244" s="32">
        <f>IF(D244&gt;0,IF(D244&lt;6001,0.5,IF(D244&lt;18001,2,J244)),0)</f>
        <v>0</v>
      </c>
      <c r="J244" s="40">
        <f>IF(INT((D244-1)/6000+2)&gt;25, 25, INT((D244-1)/6000+2))/2</f>
        <v>0.5</v>
      </c>
      <c r="K244" s="32">
        <f>IF(B244=$N$207,1,IF(B244=$N$208,0.2,0))</f>
        <v>0</v>
      </c>
    </row>
    <row r="245" spans="1:11" x14ac:dyDescent="0.3">
      <c r="A245" s="22">
        <f t="shared" si="38"/>
        <v>0</v>
      </c>
      <c r="B245" s="63"/>
      <c r="C245" s="64"/>
      <c r="D245" s="38"/>
      <c r="E245" s="39">
        <f>I245*K245</f>
        <v>0</v>
      </c>
      <c r="I245" s="32">
        <f>IF(D245&gt;0,IF(D245&lt;6001,0.5,IF(D245&lt;18001,2,J245)),0)</f>
        <v>0</v>
      </c>
      <c r="J245" s="40">
        <f>IF(INT((D245-1)/6000+2)&gt;25, 25, INT((D245-1)/6000+2))/2</f>
        <v>0.5</v>
      </c>
      <c r="K245" s="32">
        <f>IF(B245=$N$207,1,IF(B245=$N$208,0.2,0))</f>
        <v>0</v>
      </c>
    </row>
    <row r="246" spans="1:11" x14ac:dyDescent="0.3">
      <c r="A246" s="22">
        <f t="shared" si="38"/>
        <v>0</v>
      </c>
      <c r="B246" s="63"/>
      <c r="C246" s="64"/>
      <c r="D246" s="38"/>
      <c r="E246" s="39">
        <f t="shared" ref="E246:E259" si="39">I246*K246</f>
        <v>0</v>
      </c>
      <c r="I246" s="32">
        <f t="shared" ref="I246:I259" si="40">IF(D246&gt;0,IF(D246&lt;6001,0.5,IF(D246&lt;18001,2,J246)),0)</f>
        <v>0</v>
      </c>
      <c r="J246" s="40">
        <f t="shared" ref="J246:J259" si="41">IF(INT((D246-1)/6000+2)&gt;25, 25, INT((D246-1)/6000+2))/2</f>
        <v>0.5</v>
      </c>
      <c r="K246" s="32">
        <f t="shared" ref="K246:K259" si="42">IF(B246=$N$207,1,IF(B246=$N$208,0.2,0))</f>
        <v>0</v>
      </c>
    </row>
    <row r="247" spans="1:11" x14ac:dyDescent="0.3">
      <c r="A247" s="22">
        <f t="shared" si="38"/>
        <v>0</v>
      </c>
      <c r="B247" s="63"/>
      <c r="C247" s="64"/>
      <c r="D247" s="38"/>
      <c r="E247" s="39">
        <f t="shared" si="39"/>
        <v>0</v>
      </c>
      <c r="I247" s="32">
        <f t="shared" si="40"/>
        <v>0</v>
      </c>
      <c r="J247" s="40">
        <f t="shared" si="41"/>
        <v>0.5</v>
      </c>
      <c r="K247" s="32">
        <f t="shared" si="42"/>
        <v>0</v>
      </c>
    </row>
    <row r="248" spans="1:11" x14ac:dyDescent="0.3">
      <c r="A248" s="22">
        <f t="shared" si="38"/>
        <v>0</v>
      </c>
      <c r="B248" s="63"/>
      <c r="C248" s="64"/>
      <c r="D248" s="38"/>
      <c r="E248" s="39">
        <f t="shared" si="39"/>
        <v>0</v>
      </c>
      <c r="I248" s="32">
        <f t="shared" si="40"/>
        <v>0</v>
      </c>
      <c r="J248" s="40">
        <f t="shared" si="41"/>
        <v>0.5</v>
      </c>
      <c r="K248" s="32">
        <f t="shared" si="42"/>
        <v>0</v>
      </c>
    </row>
    <row r="249" spans="1:11" x14ac:dyDescent="0.3">
      <c r="A249" s="22">
        <f t="shared" si="38"/>
        <v>0</v>
      </c>
      <c r="B249" s="63"/>
      <c r="C249" s="64"/>
      <c r="D249" s="38"/>
      <c r="E249" s="39">
        <f t="shared" si="39"/>
        <v>0</v>
      </c>
      <c r="I249" s="32">
        <f t="shared" si="40"/>
        <v>0</v>
      </c>
      <c r="J249" s="40">
        <f t="shared" si="41"/>
        <v>0.5</v>
      </c>
      <c r="K249" s="32">
        <f t="shared" si="42"/>
        <v>0</v>
      </c>
    </row>
    <row r="250" spans="1:11" x14ac:dyDescent="0.3">
      <c r="A250" s="22">
        <f t="shared" si="38"/>
        <v>0</v>
      </c>
      <c r="B250" s="63"/>
      <c r="C250" s="64"/>
      <c r="D250" s="38"/>
      <c r="E250" s="39">
        <f t="shared" si="39"/>
        <v>0</v>
      </c>
      <c r="I250" s="32">
        <f t="shared" si="40"/>
        <v>0</v>
      </c>
      <c r="J250" s="40">
        <f t="shared" si="41"/>
        <v>0.5</v>
      </c>
      <c r="K250" s="32">
        <f t="shared" si="42"/>
        <v>0</v>
      </c>
    </row>
    <row r="251" spans="1:11" x14ac:dyDescent="0.3">
      <c r="A251" s="22">
        <f t="shared" si="38"/>
        <v>0</v>
      </c>
      <c r="B251" s="63"/>
      <c r="C251" s="64"/>
      <c r="D251" s="38"/>
      <c r="E251" s="39">
        <f t="shared" si="39"/>
        <v>0</v>
      </c>
      <c r="I251" s="32">
        <f t="shared" si="40"/>
        <v>0</v>
      </c>
      <c r="J251" s="40">
        <f t="shared" si="41"/>
        <v>0.5</v>
      </c>
      <c r="K251" s="32">
        <f t="shared" si="42"/>
        <v>0</v>
      </c>
    </row>
    <row r="252" spans="1:11" x14ac:dyDescent="0.3">
      <c r="A252" s="22">
        <f t="shared" si="38"/>
        <v>0</v>
      </c>
      <c r="B252" s="63"/>
      <c r="C252" s="64"/>
      <c r="D252" s="38"/>
      <c r="E252" s="39">
        <f t="shared" si="39"/>
        <v>0</v>
      </c>
      <c r="I252" s="32">
        <f t="shared" si="40"/>
        <v>0</v>
      </c>
      <c r="J252" s="40">
        <f t="shared" si="41"/>
        <v>0.5</v>
      </c>
      <c r="K252" s="32">
        <f t="shared" si="42"/>
        <v>0</v>
      </c>
    </row>
    <row r="253" spans="1:11" x14ac:dyDescent="0.3">
      <c r="A253" s="22">
        <f t="shared" si="38"/>
        <v>0</v>
      </c>
      <c r="B253" s="63"/>
      <c r="C253" s="64"/>
      <c r="D253" s="38"/>
      <c r="E253" s="39">
        <f t="shared" si="39"/>
        <v>0</v>
      </c>
      <c r="I253" s="32">
        <f t="shared" si="40"/>
        <v>0</v>
      </c>
      <c r="J253" s="40">
        <f t="shared" si="41"/>
        <v>0.5</v>
      </c>
      <c r="K253" s="32">
        <f t="shared" si="42"/>
        <v>0</v>
      </c>
    </row>
    <row r="254" spans="1:11" x14ac:dyDescent="0.3">
      <c r="A254" s="22">
        <f t="shared" si="38"/>
        <v>0</v>
      </c>
      <c r="B254" s="63"/>
      <c r="C254" s="64"/>
      <c r="D254" s="38"/>
      <c r="E254" s="39">
        <f t="shared" si="39"/>
        <v>0</v>
      </c>
      <c r="I254" s="32">
        <f t="shared" si="40"/>
        <v>0</v>
      </c>
      <c r="J254" s="40">
        <f t="shared" si="41"/>
        <v>0.5</v>
      </c>
      <c r="K254" s="32">
        <f t="shared" si="42"/>
        <v>0</v>
      </c>
    </row>
    <row r="255" spans="1:11" x14ac:dyDescent="0.3">
      <c r="A255" s="22">
        <f t="shared" si="38"/>
        <v>0</v>
      </c>
      <c r="B255" s="63"/>
      <c r="C255" s="64"/>
      <c r="D255" s="38"/>
      <c r="E255" s="39">
        <f t="shared" si="39"/>
        <v>0</v>
      </c>
      <c r="I255" s="32">
        <f t="shared" si="40"/>
        <v>0</v>
      </c>
      <c r="J255" s="40">
        <f t="shared" si="41"/>
        <v>0.5</v>
      </c>
      <c r="K255" s="32">
        <f t="shared" si="42"/>
        <v>0</v>
      </c>
    </row>
    <row r="256" spans="1:11" x14ac:dyDescent="0.3">
      <c r="A256" s="22">
        <f t="shared" si="38"/>
        <v>0</v>
      </c>
      <c r="B256" s="63"/>
      <c r="C256" s="64"/>
      <c r="D256" s="38"/>
      <c r="E256" s="39">
        <f t="shared" si="39"/>
        <v>0</v>
      </c>
      <c r="I256" s="32">
        <f t="shared" si="40"/>
        <v>0</v>
      </c>
      <c r="J256" s="40">
        <f t="shared" si="41"/>
        <v>0.5</v>
      </c>
      <c r="K256" s="32">
        <f t="shared" si="42"/>
        <v>0</v>
      </c>
    </row>
    <row r="257" spans="1:11" x14ac:dyDescent="0.3">
      <c r="A257" s="22">
        <f t="shared" si="38"/>
        <v>0</v>
      </c>
      <c r="B257" s="63"/>
      <c r="C257" s="64"/>
      <c r="D257" s="38"/>
      <c r="E257" s="39">
        <f t="shared" si="39"/>
        <v>0</v>
      </c>
      <c r="I257" s="32">
        <f t="shared" si="40"/>
        <v>0</v>
      </c>
      <c r="J257" s="40">
        <f t="shared" si="41"/>
        <v>0.5</v>
      </c>
      <c r="K257" s="32">
        <f t="shared" si="42"/>
        <v>0</v>
      </c>
    </row>
    <row r="258" spans="1:11" x14ac:dyDescent="0.3">
      <c r="A258" s="22">
        <f t="shared" si="38"/>
        <v>0</v>
      </c>
      <c r="B258" s="63"/>
      <c r="C258" s="64"/>
      <c r="D258" s="38"/>
      <c r="E258" s="39">
        <f t="shared" si="39"/>
        <v>0</v>
      </c>
      <c r="I258" s="32">
        <f t="shared" si="40"/>
        <v>0</v>
      </c>
      <c r="J258" s="40">
        <f t="shared" si="41"/>
        <v>0.5</v>
      </c>
      <c r="K258" s="32">
        <f t="shared" si="42"/>
        <v>0</v>
      </c>
    </row>
    <row r="259" spans="1:11" x14ac:dyDescent="0.3">
      <c r="A259" s="22">
        <f t="shared" si="38"/>
        <v>0</v>
      </c>
      <c r="B259" s="63"/>
      <c r="C259" s="64"/>
      <c r="D259" s="38"/>
      <c r="E259" s="39">
        <f t="shared" si="39"/>
        <v>0</v>
      </c>
      <c r="I259" s="32">
        <f t="shared" si="40"/>
        <v>0</v>
      </c>
      <c r="J259" s="40">
        <f t="shared" si="41"/>
        <v>0.5</v>
      </c>
      <c r="K259" s="32">
        <f t="shared" si="42"/>
        <v>0</v>
      </c>
    </row>
    <row r="261" spans="1:11" ht="15.6" x14ac:dyDescent="0.3">
      <c r="A261" s="9" t="s">
        <v>109</v>
      </c>
      <c r="F261" s="29">
        <f>SUM(D265:D270)</f>
        <v>0</v>
      </c>
    </row>
    <row r="262" spans="1:11" ht="23.25" customHeight="1" x14ac:dyDescent="0.3">
      <c r="A262" s="9"/>
      <c r="B262" s="62" t="s">
        <v>50</v>
      </c>
      <c r="C262" s="62"/>
      <c r="D262" s="62"/>
      <c r="E262" s="62"/>
      <c r="F262" s="30"/>
    </row>
    <row r="264" spans="1:11" ht="15.6" x14ac:dyDescent="0.3">
      <c r="B264" s="58" t="s">
        <v>23</v>
      </c>
      <c r="C264" s="59"/>
      <c r="D264" s="21" t="s">
        <v>9</v>
      </c>
    </row>
    <row r="265" spans="1:11" x14ac:dyDescent="0.3">
      <c r="A265" s="22">
        <f>IF(B265&gt;0,1,)</f>
        <v>0</v>
      </c>
      <c r="B265" s="60"/>
      <c r="C265" s="61"/>
      <c r="D265" s="24">
        <f t="shared" ref="D265:D270" si="43">IF(B265=$I$265,8,IF(B265=$I$266,4,0))</f>
        <v>0</v>
      </c>
      <c r="I265" s="32" t="s">
        <v>51</v>
      </c>
    </row>
    <row r="266" spans="1:11" x14ac:dyDescent="0.3">
      <c r="A266" s="22">
        <f>IF(B266&gt;0,A265+1,)</f>
        <v>0</v>
      </c>
      <c r="B266" s="60"/>
      <c r="C266" s="61"/>
      <c r="D266" s="24">
        <f t="shared" si="43"/>
        <v>0</v>
      </c>
      <c r="I266" s="32" t="s">
        <v>25</v>
      </c>
    </row>
    <row r="267" spans="1:11" x14ac:dyDescent="0.3">
      <c r="A267" s="22">
        <f>IF(B267&gt;0,A266+1,)</f>
        <v>0</v>
      </c>
      <c r="B267" s="60"/>
      <c r="C267" s="61"/>
      <c r="D267" s="24">
        <f t="shared" si="43"/>
        <v>0</v>
      </c>
    </row>
    <row r="268" spans="1:11" x14ac:dyDescent="0.3">
      <c r="A268" s="22">
        <f>IF(B268&gt;0,A267+1,)</f>
        <v>0</v>
      </c>
      <c r="B268" s="60"/>
      <c r="C268" s="61"/>
      <c r="D268" s="24">
        <f t="shared" si="43"/>
        <v>0</v>
      </c>
    </row>
    <row r="269" spans="1:11" x14ac:dyDescent="0.3">
      <c r="A269" s="22">
        <f>IF(B269&gt;0,A268+1,)</f>
        <v>0</v>
      </c>
      <c r="B269" s="60"/>
      <c r="C269" s="61"/>
      <c r="D269" s="24">
        <f t="shared" si="43"/>
        <v>0</v>
      </c>
    </row>
    <row r="270" spans="1:11" x14ac:dyDescent="0.3">
      <c r="A270" s="22">
        <f>IF(B270&gt;0,A269+1,)</f>
        <v>0</v>
      </c>
      <c r="B270" s="60"/>
      <c r="C270" s="61"/>
      <c r="D270" s="24">
        <f t="shared" si="43"/>
        <v>0</v>
      </c>
    </row>
    <row r="271" spans="1:11" x14ac:dyDescent="0.3">
      <c r="B271" s="5"/>
      <c r="C271" s="6"/>
    </row>
    <row r="272" spans="1:11" ht="15.6" x14ac:dyDescent="0.3">
      <c r="A272" s="9" t="s">
        <v>110</v>
      </c>
      <c r="F272" s="29">
        <f>SUM(D276:D285)</f>
        <v>0</v>
      </c>
    </row>
    <row r="273" spans="1:12" ht="15.6" x14ac:dyDescent="0.3">
      <c r="A273" s="9"/>
      <c r="B273" s="56" t="s">
        <v>53</v>
      </c>
      <c r="C273" s="56"/>
      <c r="D273" s="56"/>
      <c r="E273" s="56"/>
      <c r="F273" s="30"/>
    </row>
    <row r="275" spans="1:12" ht="15.6" x14ac:dyDescent="0.3">
      <c r="B275" s="21" t="s">
        <v>54</v>
      </c>
      <c r="C275" s="21" t="s">
        <v>55</v>
      </c>
      <c r="D275" s="21" t="s">
        <v>9</v>
      </c>
    </row>
    <row r="276" spans="1:12" x14ac:dyDescent="0.3">
      <c r="A276" s="22">
        <f>IF(B276&gt;0,1,)</f>
        <v>0</v>
      </c>
      <c r="B276" s="41"/>
      <c r="C276" s="42"/>
      <c r="D276" s="43">
        <f>H276*I276</f>
        <v>0</v>
      </c>
      <c r="H276" s="32">
        <f>IF(B276=$K$276,15,IF(B276=$K$277,12,0))</f>
        <v>0</v>
      </c>
      <c r="I276" s="32">
        <f>IF(C276=$L$277,0.8,IF(C276=$L$278,0.6,1))</f>
        <v>1</v>
      </c>
      <c r="K276" s="32" t="s">
        <v>56</v>
      </c>
      <c r="L276" s="32" t="s">
        <v>57</v>
      </c>
    </row>
    <row r="277" spans="1:12" x14ac:dyDescent="0.3">
      <c r="A277" s="22">
        <f>IF(B277&gt;0,A276+1,)</f>
        <v>0</v>
      </c>
      <c r="B277" s="41"/>
      <c r="C277" s="42"/>
      <c r="D277" s="43">
        <f>H277*I277</f>
        <v>0</v>
      </c>
      <c r="H277" s="32">
        <f>IF(B277=$K$276,15,IF(B277=$K$277,12,0))</f>
        <v>0</v>
      </c>
      <c r="I277" s="32">
        <f>IF(C277=$L$277,0.8,IF(C277=$L$278,0.6,1))</f>
        <v>1</v>
      </c>
      <c r="K277" s="32" t="s">
        <v>58</v>
      </c>
      <c r="L277" s="32" t="s">
        <v>59</v>
      </c>
    </row>
    <row r="278" spans="1:12" x14ac:dyDescent="0.3">
      <c r="A278" s="22">
        <f t="shared" ref="A278:A285" si="44">IF(B278&gt;0,A277+1,)</f>
        <v>0</v>
      </c>
      <c r="B278" s="41"/>
      <c r="C278" s="42"/>
      <c r="D278" s="43">
        <f t="shared" ref="D278:D285" si="45">H278*I278</f>
        <v>0</v>
      </c>
      <c r="H278" s="32">
        <f t="shared" ref="H278:H285" si="46">IF(B278=$K$276,15,IF(B278=$K$277,12,0))</f>
        <v>0</v>
      </c>
      <c r="I278" s="32">
        <f t="shared" ref="I278:I285" si="47">IF(C278=$L$277,0.8,IF(C278=$L$278,0.6,1))</f>
        <v>1</v>
      </c>
      <c r="L278" s="32" t="s">
        <v>60</v>
      </c>
    </row>
    <row r="279" spans="1:12" x14ac:dyDescent="0.3">
      <c r="A279" s="22">
        <f t="shared" si="44"/>
        <v>0</v>
      </c>
      <c r="B279" s="41"/>
      <c r="C279" s="42"/>
      <c r="D279" s="43">
        <f t="shared" si="45"/>
        <v>0</v>
      </c>
      <c r="H279" s="32">
        <f t="shared" si="46"/>
        <v>0</v>
      </c>
      <c r="I279" s="32">
        <f t="shared" si="47"/>
        <v>1</v>
      </c>
      <c r="L279" s="32"/>
    </row>
    <row r="280" spans="1:12" x14ac:dyDescent="0.3">
      <c r="A280" s="22">
        <f t="shared" si="44"/>
        <v>0</v>
      </c>
      <c r="B280" s="41"/>
      <c r="C280" s="42"/>
      <c r="D280" s="43">
        <f t="shared" si="45"/>
        <v>0</v>
      </c>
      <c r="H280" s="32">
        <f t="shared" si="46"/>
        <v>0</v>
      </c>
      <c r="I280" s="32">
        <f t="shared" si="47"/>
        <v>1</v>
      </c>
      <c r="L280" s="32"/>
    </row>
    <row r="281" spans="1:12" x14ac:dyDescent="0.3">
      <c r="A281" s="22">
        <f t="shared" si="44"/>
        <v>0</v>
      </c>
      <c r="B281" s="41"/>
      <c r="C281" s="42"/>
      <c r="D281" s="43">
        <f t="shared" si="45"/>
        <v>0</v>
      </c>
      <c r="H281" s="32">
        <f t="shared" si="46"/>
        <v>0</v>
      </c>
      <c r="I281" s="32">
        <f t="shared" si="47"/>
        <v>1</v>
      </c>
      <c r="L281" s="32"/>
    </row>
    <row r="282" spans="1:12" x14ac:dyDescent="0.3">
      <c r="A282" s="22">
        <f t="shared" si="44"/>
        <v>0</v>
      </c>
      <c r="B282" s="41"/>
      <c r="C282" s="42"/>
      <c r="D282" s="43">
        <f t="shared" si="45"/>
        <v>0</v>
      </c>
      <c r="H282" s="32">
        <f t="shared" si="46"/>
        <v>0</v>
      </c>
      <c r="I282" s="32">
        <f t="shared" si="47"/>
        <v>1</v>
      </c>
      <c r="L282" s="32"/>
    </row>
    <row r="283" spans="1:12" x14ac:dyDescent="0.3">
      <c r="A283" s="22">
        <f t="shared" si="44"/>
        <v>0</v>
      </c>
      <c r="B283" s="41"/>
      <c r="C283" s="42"/>
      <c r="D283" s="43">
        <f t="shared" si="45"/>
        <v>0</v>
      </c>
      <c r="H283" s="32">
        <f t="shared" si="46"/>
        <v>0</v>
      </c>
      <c r="I283" s="32">
        <f t="shared" si="47"/>
        <v>1</v>
      </c>
      <c r="L283" s="32"/>
    </row>
    <row r="284" spans="1:12" x14ac:dyDescent="0.3">
      <c r="A284" s="22">
        <f t="shared" si="44"/>
        <v>0</v>
      </c>
      <c r="B284" s="41"/>
      <c r="C284" s="42"/>
      <c r="D284" s="43">
        <f t="shared" si="45"/>
        <v>0</v>
      </c>
      <c r="H284" s="32">
        <f t="shared" si="46"/>
        <v>0</v>
      </c>
      <c r="I284" s="32">
        <f t="shared" si="47"/>
        <v>1</v>
      </c>
    </row>
    <row r="285" spans="1:12" x14ac:dyDescent="0.3">
      <c r="A285" s="22">
        <f t="shared" si="44"/>
        <v>0</v>
      </c>
      <c r="B285" s="41"/>
      <c r="C285" s="42"/>
      <c r="D285" s="43">
        <f t="shared" si="45"/>
        <v>0</v>
      </c>
      <c r="H285" s="32">
        <f t="shared" si="46"/>
        <v>0</v>
      </c>
      <c r="I285" s="32">
        <f t="shared" si="47"/>
        <v>1</v>
      </c>
    </row>
    <row r="286" spans="1:12" x14ac:dyDescent="0.3">
      <c r="D286" s="32"/>
      <c r="E286" s="32"/>
      <c r="F286" s="44"/>
    </row>
    <row r="288" spans="1:12" ht="15.6" x14ac:dyDescent="0.3">
      <c r="A288" s="9" t="s">
        <v>111</v>
      </c>
      <c r="F288" s="29">
        <f>SUM(D292:D296)</f>
        <v>0</v>
      </c>
    </row>
    <row r="289" spans="1:8" ht="15.6" x14ac:dyDescent="0.3">
      <c r="A289" s="9"/>
      <c r="B289" s="56" t="s">
        <v>62</v>
      </c>
      <c r="C289" s="56"/>
      <c r="D289" s="56"/>
      <c r="E289" s="56"/>
      <c r="F289" s="30"/>
    </row>
    <row r="291" spans="1:8" ht="15.6" x14ac:dyDescent="0.3">
      <c r="B291" s="58" t="s">
        <v>63</v>
      </c>
      <c r="C291" s="59"/>
      <c r="D291" s="21" t="s">
        <v>9</v>
      </c>
    </row>
    <row r="292" spans="1:8" x14ac:dyDescent="0.3">
      <c r="A292" s="22">
        <f>IF(B292&gt;0,1,)</f>
        <v>0</v>
      </c>
      <c r="B292" s="54"/>
      <c r="C292" s="55"/>
      <c r="D292" s="43">
        <f>G292</f>
        <v>0</v>
      </c>
      <c r="G292" s="45">
        <f>IF(B292&gt;0,IF(INT((B292-1)/1000)+1&gt;25,25,INT((B292-1)/1000)+1),0)</f>
        <v>0</v>
      </c>
      <c r="H292" s="32"/>
    </row>
    <row r="293" spans="1:8" x14ac:dyDescent="0.3">
      <c r="A293" s="22">
        <f>IF(B293&gt;0,A292+1,)</f>
        <v>0</v>
      </c>
      <c r="B293" s="54"/>
      <c r="C293" s="55"/>
      <c r="D293" s="43">
        <f>G293</f>
        <v>0</v>
      </c>
      <c r="G293" s="45">
        <f>IF(B293&gt;0,IF(INT((B293-1)/1000)+1&gt;25,25,INT((B293-1)/1000)+1),0)</f>
        <v>0</v>
      </c>
      <c r="H293" s="32"/>
    </row>
    <row r="294" spans="1:8" x14ac:dyDescent="0.3">
      <c r="A294" s="22">
        <f>IF(B294&gt;0,A293+1,)</f>
        <v>0</v>
      </c>
      <c r="B294" s="54"/>
      <c r="C294" s="55"/>
      <c r="D294" s="43">
        <f>G294</f>
        <v>0</v>
      </c>
      <c r="G294" s="45">
        <f>IF(B294&gt;0,IF(INT((B294-1)/1000)+1&gt;25,25,INT((B294-1)/1000)+1),0)</f>
        <v>0</v>
      </c>
      <c r="H294" s="32"/>
    </row>
    <row r="295" spans="1:8" x14ac:dyDescent="0.3">
      <c r="A295" s="22">
        <f>IF(B295&gt;0,A294+1,)</f>
        <v>0</v>
      </c>
      <c r="B295" s="54"/>
      <c r="C295" s="55"/>
      <c r="D295" s="43">
        <f>G295</f>
        <v>0</v>
      </c>
      <c r="G295" s="45">
        <f>IF(B295&gt;0,IF(INT((B295-1)/1000)+1&gt;25,25,INT((B295-1)/1000)+1),0)</f>
        <v>0</v>
      </c>
      <c r="H295" s="32"/>
    </row>
    <row r="296" spans="1:8" x14ac:dyDescent="0.3">
      <c r="A296" s="22">
        <f>IF(B296&gt;0,A295+1,)</f>
        <v>0</v>
      </c>
      <c r="B296" s="54"/>
      <c r="C296" s="55"/>
      <c r="D296" s="43">
        <f>G296</f>
        <v>0</v>
      </c>
      <c r="G296" s="45">
        <f>IF(B296&gt;0,IF(INT((B296-1)/1000)+1&gt;25,25,INT((B296-1)/1000)+1),0)</f>
        <v>0</v>
      </c>
      <c r="H296" s="32"/>
    </row>
    <row r="299" spans="1:8" ht="15.6" x14ac:dyDescent="0.3">
      <c r="A299" s="9" t="s">
        <v>112</v>
      </c>
      <c r="F299" s="29">
        <f>SUM(C303:C316)</f>
        <v>0</v>
      </c>
    </row>
    <row r="300" spans="1:8" x14ac:dyDescent="0.3">
      <c r="B300" s="56" t="s">
        <v>65</v>
      </c>
      <c r="C300" s="56"/>
      <c r="D300" s="56"/>
      <c r="E300" s="56"/>
    </row>
    <row r="302" spans="1:8" ht="15.6" x14ac:dyDescent="0.3">
      <c r="B302" s="21" t="s">
        <v>66</v>
      </c>
      <c r="C302" s="21" t="s">
        <v>9</v>
      </c>
    </row>
    <row r="303" spans="1:8" x14ac:dyDescent="0.3">
      <c r="A303" s="22">
        <f>IF(B303&gt;0,1,)</f>
        <v>0</v>
      </c>
      <c r="B303" s="46"/>
      <c r="C303" s="43">
        <f>B303</f>
        <v>0</v>
      </c>
    </row>
    <row r="304" spans="1:8" x14ac:dyDescent="0.3">
      <c r="A304" s="22">
        <f>IF(B304&gt;0,A303+1,)</f>
        <v>0</v>
      </c>
      <c r="B304" s="46"/>
      <c r="C304" s="43">
        <f>B304</f>
        <v>0</v>
      </c>
    </row>
    <row r="305" spans="1:6" x14ac:dyDescent="0.3">
      <c r="A305" s="22">
        <f t="shared" ref="A305:A316" si="48">IF(B305&gt;0,A304+1,)</f>
        <v>0</v>
      </c>
      <c r="B305" s="46"/>
      <c r="C305" s="43">
        <f t="shared" ref="C305:C316" si="49">B305</f>
        <v>0</v>
      </c>
    </row>
    <row r="306" spans="1:6" x14ac:dyDescent="0.3">
      <c r="A306" s="22">
        <f t="shared" si="48"/>
        <v>0</v>
      </c>
      <c r="B306" s="46"/>
      <c r="C306" s="43">
        <f t="shared" si="49"/>
        <v>0</v>
      </c>
    </row>
    <row r="307" spans="1:6" x14ac:dyDescent="0.3">
      <c r="A307" s="22">
        <f t="shared" si="48"/>
        <v>0</v>
      </c>
      <c r="B307" s="46"/>
      <c r="C307" s="43">
        <f t="shared" si="49"/>
        <v>0</v>
      </c>
    </row>
    <row r="308" spans="1:6" x14ac:dyDescent="0.3">
      <c r="A308" s="22">
        <f t="shared" si="48"/>
        <v>0</v>
      </c>
      <c r="B308" s="46"/>
      <c r="C308" s="43">
        <f t="shared" si="49"/>
        <v>0</v>
      </c>
    </row>
    <row r="309" spans="1:6" x14ac:dyDescent="0.3">
      <c r="A309" s="22">
        <f t="shared" si="48"/>
        <v>0</v>
      </c>
      <c r="B309" s="46"/>
      <c r="C309" s="43">
        <f t="shared" si="49"/>
        <v>0</v>
      </c>
    </row>
    <row r="310" spans="1:6" x14ac:dyDescent="0.3">
      <c r="A310" s="22">
        <f t="shared" si="48"/>
        <v>0</v>
      </c>
      <c r="B310" s="46"/>
      <c r="C310" s="43">
        <f t="shared" si="49"/>
        <v>0</v>
      </c>
    </row>
    <row r="311" spans="1:6" x14ac:dyDescent="0.3">
      <c r="A311" s="22">
        <f t="shared" si="48"/>
        <v>0</v>
      </c>
      <c r="B311" s="46"/>
      <c r="C311" s="43">
        <f t="shared" si="49"/>
        <v>0</v>
      </c>
    </row>
    <row r="312" spans="1:6" x14ac:dyDescent="0.3">
      <c r="A312" s="22">
        <f t="shared" si="48"/>
        <v>0</v>
      </c>
      <c r="B312" s="46"/>
      <c r="C312" s="43">
        <f t="shared" si="49"/>
        <v>0</v>
      </c>
    </row>
    <row r="313" spans="1:6" x14ac:dyDescent="0.3">
      <c r="A313" s="22">
        <f t="shared" si="48"/>
        <v>0</v>
      </c>
      <c r="B313" s="46"/>
      <c r="C313" s="43">
        <f t="shared" si="49"/>
        <v>0</v>
      </c>
    </row>
    <row r="314" spans="1:6" x14ac:dyDescent="0.3">
      <c r="A314" s="22">
        <f t="shared" si="48"/>
        <v>0</v>
      </c>
      <c r="B314" s="46"/>
      <c r="C314" s="43">
        <f t="shared" si="49"/>
        <v>0</v>
      </c>
    </row>
    <row r="315" spans="1:6" x14ac:dyDescent="0.3">
      <c r="A315" s="22">
        <f t="shared" si="48"/>
        <v>0</v>
      </c>
      <c r="B315" s="46"/>
      <c r="C315" s="43">
        <f t="shared" si="49"/>
        <v>0</v>
      </c>
    </row>
    <row r="316" spans="1:6" x14ac:dyDescent="0.3">
      <c r="A316" s="22">
        <f t="shared" si="48"/>
        <v>0</v>
      </c>
      <c r="B316" s="46"/>
      <c r="C316" s="43">
        <f t="shared" si="49"/>
        <v>0</v>
      </c>
    </row>
    <row r="317" spans="1:6" x14ac:dyDescent="0.3">
      <c r="A317" s="22"/>
    </row>
    <row r="319" spans="1:6" ht="15.6" x14ac:dyDescent="0.3">
      <c r="A319" s="9" t="s">
        <v>113</v>
      </c>
      <c r="B319" s="5"/>
      <c r="C319" s="6"/>
      <c r="D319" s="6"/>
      <c r="E319" s="6"/>
      <c r="F319" s="29">
        <f>IF(SUM(D323:D328)&gt;12,12,SUM(D323:D328))</f>
        <v>0</v>
      </c>
    </row>
    <row r="320" spans="1:6" ht="33" customHeight="1" x14ac:dyDescent="0.3">
      <c r="B320" s="76" t="s">
        <v>67</v>
      </c>
      <c r="C320" s="76"/>
      <c r="D320" s="76"/>
      <c r="E320" s="76"/>
    </row>
    <row r="322" spans="1:11" ht="15.6" x14ac:dyDescent="0.3">
      <c r="B322" s="58" t="s">
        <v>68</v>
      </c>
      <c r="C322" s="59"/>
      <c r="D322" s="21" t="s">
        <v>9</v>
      </c>
    </row>
    <row r="323" spans="1:11" x14ac:dyDescent="0.3">
      <c r="A323" s="22">
        <f>IF(B323&gt;0,1,)</f>
        <v>0</v>
      </c>
      <c r="B323" s="52"/>
      <c r="C323" s="53"/>
      <c r="D323" s="43">
        <f t="shared" ref="D323:D328" si="50">IF(B323=$K$323,4,IF(B323=$K$324,12,0))</f>
        <v>0</v>
      </c>
      <c r="K323" s="32" t="s">
        <v>69</v>
      </c>
    </row>
    <row r="324" spans="1:11" x14ac:dyDescent="0.3">
      <c r="A324" s="22">
        <f>IF(B324&gt;0,A323+1,)</f>
        <v>0</v>
      </c>
      <c r="B324" s="52"/>
      <c r="C324" s="53"/>
      <c r="D324" s="43">
        <f t="shared" si="50"/>
        <v>0</v>
      </c>
      <c r="K324" s="32" t="s">
        <v>70</v>
      </c>
    </row>
    <row r="325" spans="1:11" x14ac:dyDescent="0.3">
      <c r="A325" s="22">
        <f>IF(B325&gt;0,A324+1,)</f>
        <v>0</v>
      </c>
      <c r="B325" s="52"/>
      <c r="C325" s="53"/>
      <c r="D325" s="43">
        <f t="shared" si="50"/>
        <v>0</v>
      </c>
    </row>
    <row r="326" spans="1:11" x14ac:dyDescent="0.3">
      <c r="A326" s="22">
        <f>IF(B326&gt;0,A325+1,)</f>
        <v>0</v>
      </c>
      <c r="B326" s="52"/>
      <c r="C326" s="53"/>
      <c r="D326" s="43">
        <f t="shared" si="50"/>
        <v>0</v>
      </c>
    </row>
    <row r="327" spans="1:11" x14ac:dyDescent="0.3">
      <c r="A327" s="22">
        <f>IF(B327&gt;0,A326+1,)</f>
        <v>0</v>
      </c>
      <c r="B327" s="52"/>
      <c r="C327" s="53"/>
      <c r="D327" s="43">
        <f t="shared" si="50"/>
        <v>0</v>
      </c>
    </row>
    <row r="328" spans="1:11" x14ac:dyDescent="0.3">
      <c r="A328" s="22">
        <f>IF(B328&gt;0,A327+1,)</f>
        <v>0</v>
      </c>
      <c r="B328" s="52"/>
      <c r="C328" s="53"/>
      <c r="D328" s="43">
        <f t="shared" si="50"/>
        <v>0</v>
      </c>
    </row>
  </sheetData>
  <sheetProtection insertRows="0" deleteRows="0" selectLockedCells="1"/>
  <dataConsolidate/>
  <mergeCells count="122">
    <mergeCell ref="B328:C328"/>
    <mergeCell ref="B322:C322"/>
    <mergeCell ref="B323:C323"/>
    <mergeCell ref="B324:C324"/>
    <mergeCell ref="B325:C325"/>
    <mergeCell ref="B326:C326"/>
    <mergeCell ref="B327:C327"/>
    <mergeCell ref="B293:C293"/>
    <mergeCell ref="B294:C294"/>
    <mergeCell ref="B295:C295"/>
    <mergeCell ref="B296:C296"/>
    <mergeCell ref="B300:E300"/>
    <mergeCell ref="B320:E320"/>
    <mergeCell ref="B269:C269"/>
    <mergeCell ref="B270:C270"/>
    <mergeCell ref="B273:E273"/>
    <mergeCell ref="B289:E289"/>
    <mergeCell ref="B291:C291"/>
    <mergeCell ref="B292:C292"/>
    <mergeCell ref="B262:E262"/>
    <mergeCell ref="B264:C264"/>
    <mergeCell ref="B265:C265"/>
    <mergeCell ref="B266:C266"/>
    <mergeCell ref="B267:C267"/>
    <mergeCell ref="B268:C268"/>
    <mergeCell ref="B254:C254"/>
    <mergeCell ref="B255:C255"/>
    <mergeCell ref="B256:C256"/>
    <mergeCell ref="B257:C257"/>
    <mergeCell ref="B258:C258"/>
    <mergeCell ref="B259:C259"/>
    <mergeCell ref="B248:C248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149:C149"/>
    <mergeCell ref="B153:E153"/>
    <mergeCell ref="B165:E165"/>
    <mergeCell ref="B204:E204"/>
    <mergeCell ref="B239:E239"/>
    <mergeCell ref="B241:C241"/>
    <mergeCell ref="B142:E142"/>
    <mergeCell ref="B144:C144"/>
    <mergeCell ref="B145:C145"/>
    <mergeCell ref="B146:C146"/>
    <mergeCell ref="B147:C147"/>
    <mergeCell ref="B148:C148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4:F4"/>
    <mergeCell ref="C6:E6"/>
    <mergeCell ref="C7:E7"/>
    <mergeCell ref="C8:E8"/>
    <mergeCell ref="B16:E16"/>
    <mergeCell ref="B17:C17"/>
    <mergeCell ref="B10:E10"/>
  </mergeCells>
  <conditionalFormatting sqref="A323:A328 A265:A270 A292:A296 A207:A235 A242:A259 A276:A285 A303:A317 A10:A12">
    <cfRule type="cellIs" dxfId="29" priority="19" stopIfTrue="1" operator="greaterThan">
      <formula>0</formula>
    </cfRule>
    <cfRule type="cellIs" priority="20" stopIfTrue="1" operator="greaterThan">
      <formula>0</formula>
    </cfRule>
    <cfRule type="cellIs" dxfId="28" priority="21" stopIfTrue="1" operator="greaterThan">
      <formula>0</formula>
    </cfRule>
    <cfRule type="cellIs" dxfId="27" priority="22" stopIfTrue="1" operator="greaterThan">
      <formula>0</formula>
    </cfRule>
  </conditionalFormatting>
  <conditionalFormatting sqref="F207:F235 E242:E259 D265:D270 D276:D285 D292:D296 C303:C316 D323:D328">
    <cfRule type="cellIs" dxfId="26" priority="18" stopIfTrue="1" operator="greaterThan">
      <formula>0</formula>
    </cfRule>
  </conditionalFormatting>
  <conditionalFormatting sqref="A145:A149 A156:A163 A18:A77">
    <cfRule type="cellIs" dxfId="25" priority="14" stopIfTrue="1" operator="greaterThan">
      <formula>0</formula>
    </cfRule>
    <cfRule type="cellIs" priority="15" stopIfTrue="1" operator="greaterThan">
      <formula>0</formula>
    </cfRule>
    <cfRule type="cellIs" dxfId="24" priority="16" stopIfTrue="1" operator="greaterThan">
      <formula>0</formula>
    </cfRule>
    <cfRule type="cellIs" dxfId="23" priority="17" stopIfTrue="1" operator="greaterThan">
      <formula>0</formula>
    </cfRule>
  </conditionalFormatting>
  <conditionalFormatting sqref="F18:F44 F60:F77">
    <cfRule type="cellIs" dxfId="22" priority="13" stopIfTrue="1" operator="greaterThan">
      <formula>0</formula>
    </cfRule>
  </conditionalFormatting>
  <conditionalFormatting sqref="D145:D149">
    <cfRule type="cellIs" dxfId="21" priority="12" stopIfTrue="1" operator="greaterThan">
      <formula>0</formula>
    </cfRule>
  </conditionalFormatting>
  <conditionalFormatting sqref="C156:C162">
    <cfRule type="cellIs" dxfId="20" priority="11" stopIfTrue="1" operator="greaterThan">
      <formula>0</formula>
    </cfRule>
  </conditionalFormatting>
  <conditionalFormatting sqref="F45:F59">
    <cfRule type="cellIs" dxfId="19" priority="10" stopIfTrue="1" operator="greaterThan">
      <formula>0</formula>
    </cfRule>
  </conditionalFormatting>
  <conditionalFormatting sqref="A168:A182">
    <cfRule type="cellIs" dxfId="18" priority="6" stopIfTrue="1" operator="greaterThan">
      <formula>0</formula>
    </cfRule>
    <cfRule type="cellIs" priority="7" stopIfTrue="1" operator="greaterThan">
      <formula>0</formula>
    </cfRule>
    <cfRule type="cellIs" dxfId="17" priority="8" stopIfTrue="1" operator="greaterThan">
      <formula>0</formula>
    </cfRule>
    <cfRule type="cellIs" dxfId="16" priority="9" stopIfTrue="1" operator="greaterThan">
      <formula>0</formula>
    </cfRule>
  </conditionalFormatting>
  <conditionalFormatting sqref="F168:F182">
    <cfRule type="cellIs" dxfId="15" priority="5" stopIfTrue="1" operator="greaterThan">
      <formula>0</formula>
    </cfRule>
  </conditionalFormatting>
  <dataValidations count="14">
    <dataValidation type="list" allowBlank="1" showInputMessage="1" showErrorMessage="1" sqref="C168:C182" xr:uid="{00000000-0002-0000-0100-000000000000}">
      <formula1>$K$168:$K$169</formula1>
    </dataValidation>
    <dataValidation type="list" allowBlank="1" showInputMessage="1" showErrorMessage="1" sqref="B168:B182" xr:uid="{00000000-0002-0000-0100-000001000000}">
      <formula1>$J$168:$J$170</formula1>
    </dataValidation>
    <dataValidation type="list" allowBlank="1" showInputMessage="1" showErrorMessage="1" sqref="WVJ168:WVJ182 IX168:IX182 ST168:ST182 ACP168:ACP182 AML168:AML182 AWH168:AWH182 BGD168:BGD182 BPZ168:BPZ182 BZV168:BZV182 CJR168:CJR182 CTN168:CTN182 DDJ168:DDJ182 DNF168:DNF182 DXB168:DXB182 EGX168:EGX182 EQT168:EQT182 FAP168:FAP182 FKL168:FKL182 FUH168:FUH182 GED168:GED182 GNZ168:GNZ182 GXV168:GXV182 HHR168:HHR182 HRN168:HRN182 IBJ168:IBJ182 ILF168:ILF182 IVB168:IVB182 JEX168:JEX182 JOT168:JOT182 JYP168:JYP182 KIL168:KIL182 KSH168:KSH182 LCD168:LCD182 LLZ168:LLZ182 LVV168:LVV182 MFR168:MFR182 MPN168:MPN182 MZJ168:MZJ182 NJF168:NJF182 NTB168:NTB182 OCX168:OCX182 OMT168:OMT182 OWP168:OWP182 PGL168:PGL182 PQH168:PQH182 QAD168:QAD182 QJZ168:QJZ182 QTV168:QTV182 RDR168:RDR182 RNN168:RNN182 RXJ168:RXJ182 SHF168:SHF182 SRB168:SRB182 TAX168:TAX182 TKT168:TKT182 TUP168:TUP182 UEL168:UEL182 UOH168:UOH182 UYD168:UYD182 VHZ168:VHZ182 VRV168:VRV182 WBR168:WBR182 WLN168:WLN182" xr:uid="{00000000-0002-0000-0100-000002000000}">
      <formula1>$J$139:$J$142</formula1>
    </dataValidation>
    <dataValidation type="list" allowBlank="1" showInputMessage="1" showErrorMessage="1" sqref="WVK168:WVK182 IY168:IY182 SU168:SU182 ACQ168:ACQ182 AMM168:AMM182 AWI168:AWI182 BGE168:BGE182 BQA168:BQA182 BZW168:BZW182 CJS168:CJS182 CTO168:CTO182 DDK168:DDK182 DNG168:DNG182 DXC168:DXC182 EGY168:EGY182 EQU168:EQU182 FAQ168:FAQ182 FKM168:FKM182 FUI168:FUI182 GEE168:GEE182 GOA168:GOA182 GXW168:GXW182 HHS168:HHS182 HRO168:HRO182 IBK168:IBK182 ILG168:ILG182 IVC168:IVC182 JEY168:JEY182 JOU168:JOU182 JYQ168:JYQ182 KIM168:KIM182 KSI168:KSI182 LCE168:LCE182 LMA168:LMA182 LVW168:LVW182 MFS168:MFS182 MPO168:MPO182 MZK168:MZK182 NJG168:NJG182 NTC168:NTC182 OCY168:OCY182 OMU168:OMU182 OWQ168:OWQ182 PGM168:PGM182 PQI168:PQI182 QAE168:QAE182 QKA168:QKA182 QTW168:QTW182 RDS168:RDS182 RNO168:RNO182 RXK168:RXK182 SHG168:SHG182 SRC168:SRC182 TAY168:TAY182 TKU168:TKU182 TUQ168:TUQ182 UEM168:UEM182 UOI168:UOI182 UYE168:UYE182 VIA168:VIA182 VRW168:VRW182 WBS168:WBS182 WLO168:WLO182" xr:uid="{00000000-0002-0000-0100-000003000000}">
      <formula1>$K$139:$K$140</formula1>
    </dataValidation>
    <dataValidation type="list" allowBlank="1" showInputMessage="1" showErrorMessage="1" sqref="WVJ18:WVJ77 WLN18:WLN77 WBR18:WBR77 VRV18:VRV77 VHZ18:VHZ77 UYD18:UYD77 UOH18:UOH77 UEL18:UEL77 TUP18:TUP77 TKT18:TKT77 TAX18:TAX77 SRB18:SRB77 SHF18:SHF77 RXJ18:RXJ77 RNN18:RNN77 RDR18:RDR77 QTV18:QTV77 QJZ18:QJZ77 QAD18:QAD77 PQH18:PQH77 PGL18:PGL77 OWP18:OWP77 OMT18:OMT77 OCX18:OCX77 NTB18:NTB77 NJF18:NJF77 MZJ18:MZJ77 MPN18:MPN77 MFR18:MFR77 LVV18:LVV77 LLZ18:LLZ77 LCD18:LCD77 KSH18:KSH77 KIL18:KIL77 JYP18:JYP77 JOT18:JOT77 JEX18:JEX77 IVB18:IVB77 ILF18:ILF77 IBJ18:IBJ77 HRN18:HRN77 HHR18:HHR77 GXV18:GXV77 GNZ18:GNZ77 GED18:GED77 FUH18:FUH77 FKL18:FKL77 FAP18:FAP77 EQT18:EQT77 EGX18:EGX77 DXB18:DXB77 DNF18:DNF77 DDJ18:DDJ77 CTN18:CTN77 CJR18:CJR77 BZV18:BZV77 BPZ18:BPZ77 BGD18:BGD77 AWH18:AWH77 AML18:AML77 ACP18:ACP77 ST18:ST77 IX18:IX77 B18:B77" xr:uid="{00000000-0002-0000-0100-000004000000}">
      <formula1>$J$18:$J$21</formula1>
    </dataValidation>
    <dataValidation type="list" allowBlank="1" showInputMessage="1" showErrorMessage="1" sqref="B145:B149 IX145:IX149 ST145:ST149 ACP145:ACP149 AML145:AML149 AWH145:AWH149 BGD145:BGD149 BPZ145:BPZ149 BZV145:BZV149 CJR145:CJR149 CTN145:CTN149 DDJ145:DDJ149 DNF145:DNF149 DXB145:DXB149 EGX145:EGX149 EQT145:EQT149 FAP145:FAP149 FKL145:FKL149 FUH145:FUH149 GED145:GED149 GNZ145:GNZ149 GXV145:GXV149 HHR145:HHR149 HRN145:HRN149 IBJ145:IBJ149 ILF145:ILF149 IVB145:IVB149 JEX145:JEX149 JOT145:JOT149 JYP145:JYP149 KIL145:KIL149 KSH145:KSH149 LCD145:LCD149 LLZ145:LLZ149 LVV145:LVV149 MFR145:MFR149 MPN145:MPN149 MZJ145:MZJ149 NJF145:NJF149 NTB145:NTB149 OCX145:OCX149 OMT145:OMT149 OWP145:OWP149 PGL145:PGL149 PQH145:PQH149 QAD145:QAD149 QJZ145:QJZ149 QTV145:QTV149 RDR145:RDR149 RNN145:RNN149 RXJ145:RXJ149 SHF145:SHF149 SRB145:SRB149 TAX145:TAX149 TKT145:TKT149 TUP145:TUP149 UEL145:UEL149 UOH145:UOH149 UYD145:UYD149 VHZ145:VHZ149 VRV145:VRV149 WBR145:WBR149 WLN145:WLN149 WVJ145:WVJ149" xr:uid="{00000000-0002-0000-0100-000005000000}">
      <formula1>$G$145:$G$147</formula1>
    </dataValidation>
    <dataValidation type="list" allowBlank="1" showInputMessage="1" showErrorMessage="1" sqref="B323:B328" xr:uid="{00000000-0002-0000-0100-000006000000}">
      <formula1>$K$323:$K$324</formula1>
    </dataValidation>
    <dataValidation type="list" allowBlank="1" showInputMessage="1" showErrorMessage="1" sqref="B242:B259 B207:B235" xr:uid="{00000000-0002-0000-0100-000007000000}">
      <formula1>$N$207:$N$208</formula1>
    </dataValidation>
    <dataValidation type="list" allowBlank="1" showInputMessage="1" showErrorMessage="1" sqref="C207:C235" xr:uid="{00000000-0002-0000-0100-000008000000}">
      <formula1>$L$207:$L$209</formula1>
    </dataValidation>
    <dataValidation type="list" allowBlank="1" showInputMessage="1" showErrorMessage="1" sqref="D207:D235" xr:uid="{00000000-0002-0000-0100-000009000000}">
      <formula1>$M$207:$M$208</formula1>
    </dataValidation>
    <dataValidation type="list" allowBlank="1" showInputMessage="1" showErrorMessage="1" sqref="B265:B270" xr:uid="{00000000-0002-0000-0100-00000A000000}">
      <formula1>$I$265:$I$266</formula1>
    </dataValidation>
    <dataValidation type="list" allowBlank="1" showInputMessage="1" showErrorMessage="1" sqref="B276:B285" xr:uid="{00000000-0002-0000-0100-00000B000000}">
      <formula1>$K$276:$K$277</formula1>
    </dataValidation>
    <dataValidation type="list" allowBlank="1" showInputMessage="1" showErrorMessage="1" sqref="C276:C285" xr:uid="{00000000-0002-0000-0100-00000C000000}">
      <formula1>$L$276:$L$278</formula1>
    </dataValidation>
    <dataValidation type="whole" allowBlank="1" showInputMessage="1" showErrorMessage="1" prompt="Máximo de 24 meses" sqref="B303:B316" xr:uid="{00000000-0002-0000-0100-00000D000000}">
      <formula1>0</formula1>
      <formula2>24</formula2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9"/>
  <sheetViews>
    <sheetView zoomScaleNormal="100" workbookViewId="0">
      <selection activeCell="C6" sqref="C6:E6"/>
    </sheetView>
  </sheetViews>
  <sheetFormatPr baseColWidth="10" defaultColWidth="11.44140625" defaultRowHeight="14.4" x14ac:dyDescent="0.3"/>
  <cols>
    <col min="1" max="1" width="3.33203125" style="1" customWidth="1"/>
    <col min="2" max="2" width="20.109375" style="2" customWidth="1"/>
    <col min="3" max="3" width="28" style="1" customWidth="1"/>
    <col min="4" max="4" width="16.6640625" style="1" customWidth="1"/>
    <col min="5" max="5" width="15.5546875" style="1" customWidth="1"/>
    <col min="6" max="6" width="12.33203125" style="1" bestFit="1" customWidth="1"/>
    <col min="7" max="15" width="10.88671875" style="1" hidden="1" customWidth="1"/>
    <col min="16" max="19" width="8.33203125" style="1" customWidth="1"/>
    <col min="20" max="20" width="12.44140625" style="1" customWidth="1"/>
    <col min="21" max="16384" width="11.44140625" style="1"/>
  </cols>
  <sheetData>
    <row r="1" spans="1:19" ht="33" customHeight="1" x14ac:dyDescent="0.3"/>
    <row r="2" spans="1:19" ht="39.75" customHeight="1" x14ac:dyDescent="0.3"/>
    <row r="3" spans="1:19" ht="15.75" customHeight="1" x14ac:dyDescent="0.3"/>
    <row r="4" spans="1:19" ht="15.75" customHeight="1" x14ac:dyDescent="0.3">
      <c r="B4" s="69" t="s">
        <v>0</v>
      </c>
      <c r="C4" s="69"/>
      <c r="D4" s="69"/>
      <c r="E4" s="69"/>
      <c r="F4" s="69"/>
    </row>
    <row r="5" spans="1:19" ht="15.75" customHeight="1" x14ac:dyDescent="0.3">
      <c r="B5" s="47"/>
      <c r="C5" s="47"/>
      <c r="D5" s="47"/>
      <c r="E5" s="47"/>
      <c r="F5" s="47"/>
    </row>
    <row r="6" spans="1:19" ht="15.6" x14ac:dyDescent="0.3">
      <c r="B6" s="3" t="s">
        <v>1</v>
      </c>
      <c r="C6" s="70"/>
      <c r="D6" s="71"/>
      <c r="E6" s="72"/>
      <c r="F6" s="78">
        <f>F10+F13/30</f>
        <v>0</v>
      </c>
    </row>
    <row r="7" spans="1:19" ht="15.6" x14ac:dyDescent="0.3">
      <c r="B7" s="3" t="s">
        <v>2</v>
      </c>
      <c r="C7" s="70"/>
      <c r="D7" s="71"/>
      <c r="E7" s="72"/>
      <c r="F7" s="47"/>
    </row>
    <row r="8" spans="1:19" ht="27" customHeight="1" x14ac:dyDescent="0.3">
      <c r="B8" s="3" t="s">
        <v>3</v>
      </c>
      <c r="C8" s="70"/>
      <c r="D8" s="71"/>
      <c r="E8" s="72"/>
      <c r="F8" s="47"/>
    </row>
    <row r="9" spans="1:19" ht="27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9" ht="18" customHeight="1" x14ac:dyDescent="0.3">
      <c r="A10" s="4"/>
      <c r="B10" s="75" t="s">
        <v>127</v>
      </c>
      <c r="C10" s="75"/>
      <c r="D10" s="75"/>
      <c r="E10" s="75"/>
      <c r="F10" s="77">
        <v>0</v>
      </c>
    </row>
    <row r="11" spans="1:19" ht="18" x14ac:dyDescent="0.3">
      <c r="A11" s="4"/>
      <c r="B11" s="5"/>
      <c r="C11" s="6"/>
      <c r="D11" s="6"/>
      <c r="E11" s="6"/>
      <c r="F11" s="6"/>
    </row>
    <row r="12" spans="1:19" ht="18" x14ac:dyDescent="0.3">
      <c r="A12" s="4"/>
      <c r="B12" s="5"/>
      <c r="C12" s="6"/>
      <c r="D12" s="6"/>
      <c r="E12" s="6"/>
      <c r="F12" s="6"/>
    </row>
    <row r="13" spans="1:19" ht="18.75" customHeight="1" x14ac:dyDescent="0.35">
      <c r="A13" s="7" t="s">
        <v>114</v>
      </c>
      <c r="B13" s="8"/>
      <c r="C13" s="9"/>
      <c r="F13" s="10">
        <f>F15+F101+F137+F168+F194+F229+F252+F263+F279+F290+F310</f>
        <v>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3"/>
    </row>
    <row r="14" spans="1:19" x14ac:dyDescent="0.3"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3"/>
    </row>
    <row r="15" spans="1:19" s="9" customFormat="1" ht="15.6" x14ac:dyDescent="0.3">
      <c r="A15" s="9" t="s">
        <v>115</v>
      </c>
      <c r="B15" s="8"/>
      <c r="F15" s="15">
        <f>SUM(D20:D98)</f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7"/>
      <c r="S15" s="18"/>
    </row>
    <row r="16" spans="1:19" s="9" customFormat="1" ht="49.5" customHeight="1" x14ac:dyDescent="0.3">
      <c r="B16" s="56" t="s">
        <v>5</v>
      </c>
      <c r="C16" s="56"/>
      <c r="D16" s="56"/>
      <c r="E16" s="56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7"/>
      <c r="S16" s="18"/>
    </row>
    <row r="17" spans="1:19" s="9" customFormat="1" ht="23.25" customHeight="1" x14ac:dyDescent="0.3">
      <c r="B17" s="56" t="s">
        <v>6</v>
      </c>
      <c r="C17" s="56"/>
      <c r="D17" s="56"/>
      <c r="E17" s="56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  <c r="S17" s="18"/>
    </row>
    <row r="18" spans="1:19" x14ac:dyDescent="0.3">
      <c r="F18" s="2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3"/>
    </row>
    <row r="19" spans="1:19" ht="15.6" x14ac:dyDescent="0.3">
      <c r="B19" s="21" t="s">
        <v>7</v>
      </c>
      <c r="C19" s="21" t="s">
        <v>8</v>
      </c>
      <c r="D19" s="21" t="s">
        <v>9</v>
      </c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3"/>
    </row>
    <row r="20" spans="1:19" x14ac:dyDescent="0.3">
      <c r="A20" s="22">
        <f>IF(B20&gt;0,1,)</f>
        <v>0</v>
      </c>
      <c r="B20" s="23"/>
      <c r="C20" s="23"/>
      <c r="D20" s="24">
        <f>K20*L20</f>
        <v>0</v>
      </c>
      <c r="F20" s="20"/>
      <c r="G20" s="11"/>
      <c r="H20" s="11"/>
      <c r="I20" s="11"/>
      <c r="J20" s="11"/>
      <c r="K20" s="11">
        <f>IF(B20=$M$20,18,IF(B20=$M$21,15,IF(B20=$M$22,12,IF(B20=$M$23,8,IF(B20=$M$24,2,0)))))</f>
        <v>0</v>
      </c>
      <c r="L20" s="11">
        <f>IF(C20&lt;=3,1,IF(C20&lt;=5,0.6,IF(C20&gt;5,0.3,0)))</f>
        <v>1</v>
      </c>
      <c r="M20" s="25" t="s">
        <v>10</v>
      </c>
      <c r="N20" s="11"/>
      <c r="O20" s="11"/>
      <c r="P20" s="11"/>
      <c r="Q20" s="12"/>
      <c r="R20" s="12"/>
      <c r="S20" s="13"/>
    </row>
    <row r="21" spans="1:19" x14ac:dyDescent="0.3">
      <c r="A21" s="22">
        <f>IF(B21&gt;0,A20+1,)</f>
        <v>0</v>
      </c>
      <c r="B21" s="23"/>
      <c r="C21" s="23"/>
      <c r="D21" s="24">
        <f>K21*L21</f>
        <v>0</v>
      </c>
      <c r="F21" s="20"/>
      <c r="G21" s="11"/>
      <c r="H21" s="11"/>
      <c r="I21" s="11"/>
      <c r="J21" s="11"/>
      <c r="K21" s="11">
        <f t="shared" ref="K21:K84" si="0">IF(B21=$M$20,18,IF(B21=$M$21,15,IF(B21=$M$22,12,IF(B21=$M$23,8,IF(B21=$M$24,2,0)))))</f>
        <v>0</v>
      </c>
      <c r="L21" s="11">
        <f t="shared" ref="L21:L84" si="1">IF(C21&lt;=3,1,IF(C21&lt;=5,0.6,IF(C21&gt;5,0.3,0)))</f>
        <v>1</v>
      </c>
      <c r="M21" s="25" t="s">
        <v>11</v>
      </c>
      <c r="N21" s="11"/>
      <c r="O21" s="11"/>
      <c r="P21" s="11"/>
      <c r="Q21" s="12"/>
      <c r="R21" s="12"/>
      <c r="S21" s="13"/>
    </row>
    <row r="22" spans="1:19" x14ac:dyDescent="0.3">
      <c r="A22" s="22">
        <f t="shared" ref="A22:A85" si="2">IF(B22&gt;0,A21+1,)</f>
        <v>0</v>
      </c>
      <c r="B22" s="23"/>
      <c r="C22" s="23"/>
      <c r="D22" s="24">
        <f t="shared" ref="D22:D85" si="3">K22*L22</f>
        <v>0</v>
      </c>
      <c r="F22" s="20"/>
      <c r="G22" s="11"/>
      <c r="H22" s="11"/>
      <c r="I22" s="11"/>
      <c r="J22" s="11"/>
      <c r="K22" s="11">
        <f t="shared" si="0"/>
        <v>0</v>
      </c>
      <c r="L22" s="11">
        <f t="shared" si="1"/>
        <v>1</v>
      </c>
      <c r="M22" s="25" t="s">
        <v>12</v>
      </c>
      <c r="N22" s="11"/>
      <c r="O22" s="11"/>
      <c r="P22" s="11"/>
      <c r="Q22" s="12"/>
      <c r="R22" s="12"/>
      <c r="S22" s="13"/>
    </row>
    <row r="23" spans="1:19" x14ac:dyDescent="0.3">
      <c r="A23" s="22">
        <f t="shared" si="2"/>
        <v>0</v>
      </c>
      <c r="B23" s="23"/>
      <c r="C23" s="23"/>
      <c r="D23" s="24">
        <f t="shared" si="3"/>
        <v>0</v>
      </c>
      <c r="F23" s="20"/>
      <c r="G23" s="11"/>
      <c r="H23" s="11"/>
      <c r="I23" s="11"/>
      <c r="J23" s="11"/>
      <c r="K23" s="11">
        <f t="shared" si="0"/>
        <v>0</v>
      </c>
      <c r="L23" s="11">
        <f t="shared" si="1"/>
        <v>1</v>
      </c>
      <c r="M23" s="25" t="s">
        <v>13</v>
      </c>
      <c r="N23" s="11"/>
      <c r="O23" s="11"/>
      <c r="P23" s="11"/>
      <c r="Q23" s="12"/>
      <c r="R23" s="12"/>
      <c r="S23" s="13"/>
    </row>
    <row r="24" spans="1:19" x14ac:dyDescent="0.3">
      <c r="A24" s="22">
        <f t="shared" si="2"/>
        <v>0</v>
      </c>
      <c r="B24" s="23"/>
      <c r="C24" s="23"/>
      <c r="D24" s="24">
        <f>K24*L24</f>
        <v>0</v>
      </c>
      <c r="F24" s="20"/>
      <c r="G24" s="11"/>
      <c r="H24" s="11"/>
      <c r="I24" s="11"/>
      <c r="J24" s="11"/>
      <c r="K24" s="11">
        <f t="shared" si="0"/>
        <v>0</v>
      </c>
      <c r="L24" s="11">
        <f t="shared" si="1"/>
        <v>1</v>
      </c>
      <c r="M24" s="25" t="s">
        <v>14</v>
      </c>
      <c r="N24" s="11"/>
      <c r="O24" s="11"/>
      <c r="P24" s="11"/>
      <c r="Q24" s="12"/>
      <c r="R24" s="12"/>
      <c r="S24" s="13"/>
    </row>
    <row r="25" spans="1:19" x14ac:dyDescent="0.3">
      <c r="A25" s="22">
        <f t="shared" si="2"/>
        <v>0</v>
      </c>
      <c r="B25" s="23"/>
      <c r="C25" s="23"/>
      <c r="D25" s="24">
        <f t="shared" si="3"/>
        <v>0</v>
      </c>
      <c r="F25" s="20"/>
      <c r="G25" s="11"/>
      <c r="H25" s="11"/>
      <c r="I25" s="11"/>
      <c r="J25" s="11"/>
      <c r="K25" s="11">
        <f t="shared" si="0"/>
        <v>0</v>
      </c>
      <c r="L25" s="11">
        <f t="shared" si="1"/>
        <v>1</v>
      </c>
      <c r="M25" s="11"/>
      <c r="N25" s="11"/>
      <c r="O25" s="11"/>
      <c r="P25" s="11"/>
      <c r="Q25" s="12"/>
      <c r="R25" s="12"/>
      <c r="S25" s="13"/>
    </row>
    <row r="26" spans="1:19" x14ac:dyDescent="0.3">
      <c r="A26" s="22">
        <f t="shared" si="2"/>
        <v>0</v>
      </c>
      <c r="B26" s="23"/>
      <c r="C26" s="23"/>
      <c r="D26" s="24">
        <f t="shared" si="3"/>
        <v>0</v>
      </c>
      <c r="F26" s="20"/>
      <c r="G26" s="11"/>
      <c r="H26" s="11"/>
      <c r="I26" s="11"/>
      <c r="J26" s="11"/>
      <c r="K26" s="11">
        <f t="shared" si="0"/>
        <v>0</v>
      </c>
      <c r="L26" s="11">
        <f t="shared" si="1"/>
        <v>1</v>
      </c>
      <c r="M26" s="11"/>
      <c r="N26" s="11"/>
      <c r="O26" s="11"/>
      <c r="P26" s="11"/>
      <c r="Q26" s="12"/>
      <c r="R26" s="12"/>
      <c r="S26" s="13"/>
    </row>
    <row r="27" spans="1:19" x14ac:dyDescent="0.3">
      <c r="A27" s="22">
        <f t="shared" si="2"/>
        <v>0</v>
      </c>
      <c r="B27" s="23"/>
      <c r="C27" s="23"/>
      <c r="D27" s="24">
        <f t="shared" si="3"/>
        <v>0</v>
      </c>
      <c r="F27" s="20"/>
      <c r="G27" s="11"/>
      <c r="H27" s="11"/>
      <c r="I27" s="11"/>
      <c r="J27" s="11"/>
      <c r="K27" s="11">
        <f t="shared" si="0"/>
        <v>0</v>
      </c>
      <c r="L27" s="11">
        <f t="shared" si="1"/>
        <v>1</v>
      </c>
      <c r="M27" s="11"/>
      <c r="N27" s="11"/>
      <c r="O27" s="11"/>
      <c r="P27" s="11"/>
      <c r="Q27" s="12"/>
      <c r="R27" s="12"/>
      <c r="S27" s="13"/>
    </row>
    <row r="28" spans="1:19" x14ac:dyDescent="0.3">
      <c r="A28" s="22">
        <f t="shared" si="2"/>
        <v>0</v>
      </c>
      <c r="B28" s="23"/>
      <c r="C28" s="23"/>
      <c r="D28" s="24">
        <f t="shared" si="3"/>
        <v>0</v>
      </c>
      <c r="F28" s="20"/>
      <c r="G28" s="11"/>
      <c r="H28" s="11"/>
      <c r="I28" s="11"/>
      <c r="J28" s="11"/>
      <c r="K28" s="11">
        <f t="shared" si="0"/>
        <v>0</v>
      </c>
      <c r="L28" s="11">
        <f t="shared" si="1"/>
        <v>1</v>
      </c>
      <c r="M28" s="11"/>
      <c r="N28" s="11"/>
      <c r="O28" s="11"/>
      <c r="P28" s="11"/>
      <c r="Q28" s="12"/>
      <c r="R28" s="12"/>
      <c r="S28" s="13"/>
    </row>
    <row r="29" spans="1:19" x14ac:dyDescent="0.3">
      <c r="A29" s="22">
        <f t="shared" si="2"/>
        <v>0</v>
      </c>
      <c r="B29" s="23"/>
      <c r="C29" s="23"/>
      <c r="D29" s="24">
        <f t="shared" si="3"/>
        <v>0</v>
      </c>
      <c r="F29" s="20"/>
      <c r="G29" s="11"/>
      <c r="H29" s="11"/>
      <c r="I29" s="11"/>
      <c r="J29" s="11"/>
      <c r="K29" s="11">
        <f t="shared" si="0"/>
        <v>0</v>
      </c>
      <c r="L29" s="11">
        <f t="shared" si="1"/>
        <v>1</v>
      </c>
      <c r="M29" s="11"/>
      <c r="N29" s="11"/>
      <c r="O29" s="11"/>
      <c r="P29" s="11"/>
      <c r="Q29" s="12"/>
      <c r="R29" s="12"/>
      <c r="S29" s="13"/>
    </row>
    <row r="30" spans="1:19" x14ac:dyDescent="0.3">
      <c r="A30" s="22">
        <f t="shared" si="2"/>
        <v>0</v>
      </c>
      <c r="B30" s="23"/>
      <c r="C30" s="23"/>
      <c r="D30" s="24">
        <f t="shared" si="3"/>
        <v>0</v>
      </c>
      <c r="F30" s="20"/>
      <c r="G30" s="11"/>
      <c r="H30" s="11"/>
      <c r="I30" s="11"/>
      <c r="J30" s="11"/>
      <c r="K30" s="11">
        <f t="shared" si="0"/>
        <v>0</v>
      </c>
      <c r="L30" s="11">
        <f t="shared" si="1"/>
        <v>1</v>
      </c>
      <c r="M30" s="11"/>
      <c r="N30" s="11"/>
      <c r="O30" s="11"/>
      <c r="P30" s="11"/>
      <c r="Q30" s="12"/>
      <c r="R30" s="12"/>
      <c r="S30" s="13"/>
    </row>
    <row r="31" spans="1:19" x14ac:dyDescent="0.3">
      <c r="A31" s="22">
        <f t="shared" si="2"/>
        <v>0</v>
      </c>
      <c r="B31" s="23"/>
      <c r="C31" s="23"/>
      <c r="D31" s="24">
        <f t="shared" si="3"/>
        <v>0</v>
      </c>
      <c r="F31" s="20"/>
      <c r="G31" s="11"/>
      <c r="H31" s="11"/>
      <c r="I31" s="11"/>
      <c r="J31" s="11"/>
      <c r="K31" s="11">
        <f t="shared" si="0"/>
        <v>0</v>
      </c>
      <c r="L31" s="11">
        <f t="shared" si="1"/>
        <v>1</v>
      </c>
      <c r="M31" s="11"/>
      <c r="N31" s="11"/>
      <c r="O31" s="11"/>
      <c r="P31" s="11"/>
      <c r="Q31" s="12"/>
      <c r="R31" s="12"/>
      <c r="S31" s="13"/>
    </row>
    <row r="32" spans="1:19" x14ac:dyDescent="0.3">
      <c r="A32" s="22">
        <f t="shared" si="2"/>
        <v>0</v>
      </c>
      <c r="B32" s="23"/>
      <c r="C32" s="23"/>
      <c r="D32" s="24">
        <f t="shared" si="3"/>
        <v>0</v>
      </c>
      <c r="F32" s="20"/>
      <c r="G32" s="11"/>
      <c r="H32" s="11"/>
      <c r="I32" s="11"/>
      <c r="J32" s="11"/>
      <c r="K32" s="11">
        <f t="shared" si="0"/>
        <v>0</v>
      </c>
      <c r="L32" s="11">
        <f t="shared" si="1"/>
        <v>1</v>
      </c>
      <c r="M32" s="11"/>
      <c r="N32" s="11"/>
      <c r="O32" s="11"/>
      <c r="P32" s="11"/>
      <c r="Q32" s="12"/>
      <c r="R32" s="12"/>
      <c r="S32" s="13"/>
    </row>
    <row r="33" spans="1:19" x14ac:dyDescent="0.3">
      <c r="A33" s="22">
        <f t="shared" si="2"/>
        <v>0</v>
      </c>
      <c r="B33" s="23"/>
      <c r="C33" s="23"/>
      <c r="D33" s="24">
        <f t="shared" si="3"/>
        <v>0</v>
      </c>
      <c r="F33" s="20"/>
      <c r="G33" s="11"/>
      <c r="H33" s="11"/>
      <c r="I33" s="11"/>
      <c r="J33" s="11"/>
      <c r="K33" s="11">
        <f t="shared" si="0"/>
        <v>0</v>
      </c>
      <c r="L33" s="11">
        <f t="shared" si="1"/>
        <v>1</v>
      </c>
      <c r="M33" s="11"/>
      <c r="N33" s="11"/>
      <c r="O33" s="11"/>
      <c r="P33" s="11"/>
      <c r="Q33" s="12"/>
      <c r="R33" s="12"/>
      <c r="S33" s="13"/>
    </row>
    <row r="34" spans="1:19" x14ac:dyDescent="0.3">
      <c r="A34" s="22">
        <f t="shared" si="2"/>
        <v>0</v>
      </c>
      <c r="B34" s="23"/>
      <c r="C34" s="23"/>
      <c r="D34" s="24">
        <f t="shared" si="3"/>
        <v>0</v>
      </c>
      <c r="F34" s="20"/>
      <c r="G34" s="11"/>
      <c r="H34" s="11"/>
      <c r="I34" s="11"/>
      <c r="J34" s="11"/>
      <c r="K34" s="11">
        <f t="shared" si="0"/>
        <v>0</v>
      </c>
      <c r="L34" s="11">
        <f t="shared" si="1"/>
        <v>1</v>
      </c>
      <c r="M34" s="11"/>
      <c r="N34" s="11"/>
      <c r="O34" s="11"/>
      <c r="P34" s="11"/>
      <c r="Q34" s="12"/>
      <c r="R34" s="12"/>
      <c r="S34" s="13"/>
    </row>
    <row r="35" spans="1:19" x14ac:dyDescent="0.3">
      <c r="A35" s="22">
        <f t="shared" si="2"/>
        <v>0</v>
      </c>
      <c r="B35" s="23"/>
      <c r="C35" s="23"/>
      <c r="D35" s="24">
        <f t="shared" si="3"/>
        <v>0</v>
      </c>
      <c r="F35" s="20"/>
      <c r="G35" s="11"/>
      <c r="H35" s="11"/>
      <c r="I35" s="11"/>
      <c r="J35" s="11"/>
      <c r="K35" s="11">
        <f t="shared" si="0"/>
        <v>0</v>
      </c>
      <c r="L35" s="11">
        <f t="shared" si="1"/>
        <v>1</v>
      </c>
      <c r="M35" s="11"/>
      <c r="N35" s="11"/>
      <c r="O35" s="11"/>
      <c r="P35" s="11"/>
      <c r="Q35" s="12"/>
      <c r="R35" s="12"/>
      <c r="S35" s="13"/>
    </row>
    <row r="36" spans="1:19" x14ac:dyDescent="0.3">
      <c r="A36" s="22">
        <f t="shared" si="2"/>
        <v>0</v>
      </c>
      <c r="B36" s="23"/>
      <c r="C36" s="23"/>
      <c r="D36" s="24">
        <f t="shared" si="3"/>
        <v>0</v>
      </c>
      <c r="F36" s="20"/>
      <c r="G36" s="11"/>
      <c r="H36" s="11"/>
      <c r="I36" s="11"/>
      <c r="J36" s="11"/>
      <c r="K36" s="11">
        <f t="shared" si="0"/>
        <v>0</v>
      </c>
      <c r="L36" s="11">
        <f t="shared" si="1"/>
        <v>1</v>
      </c>
      <c r="M36" s="11"/>
      <c r="N36" s="11"/>
      <c r="O36" s="11"/>
      <c r="P36" s="11"/>
      <c r="Q36" s="12"/>
      <c r="R36" s="12"/>
      <c r="S36" s="13"/>
    </row>
    <row r="37" spans="1:19" x14ac:dyDescent="0.3">
      <c r="A37" s="22">
        <f t="shared" si="2"/>
        <v>0</v>
      </c>
      <c r="B37" s="23"/>
      <c r="C37" s="23"/>
      <c r="D37" s="24">
        <f t="shared" si="3"/>
        <v>0</v>
      </c>
      <c r="F37" s="20"/>
      <c r="G37" s="11"/>
      <c r="H37" s="11"/>
      <c r="I37" s="11"/>
      <c r="J37" s="11"/>
      <c r="K37" s="11">
        <f t="shared" si="0"/>
        <v>0</v>
      </c>
      <c r="L37" s="11">
        <f t="shared" si="1"/>
        <v>1</v>
      </c>
      <c r="M37" s="11"/>
      <c r="N37" s="11"/>
      <c r="O37" s="11"/>
      <c r="P37" s="11"/>
      <c r="Q37" s="12"/>
      <c r="R37" s="12"/>
      <c r="S37" s="13"/>
    </row>
    <row r="38" spans="1:19" x14ac:dyDescent="0.3">
      <c r="A38" s="22">
        <f t="shared" si="2"/>
        <v>0</v>
      </c>
      <c r="B38" s="23"/>
      <c r="C38" s="23"/>
      <c r="D38" s="24">
        <f t="shared" si="3"/>
        <v>0</v>
      </c>
      <c r="F38" s="20"/>
      <c r="G38" s="11"/>
      <c r="H38" s="11"/>
      <c r="I38" s="11"/>
      <c r="J38" s="11"/>
      <c r="K38" s="11">
        <f t="shared" si="0"/>
        <v>0</v>
      </c>
      <c r="L38" s="11">
        <f t="shared" si="1"/>
        <v>1</v>
      </c>
      <c r="M38" s="11"/>
      <c r="N38" s="11"/>
      <c r="O38" s="11"/>
      <c r="P38" s="11"/>
      <c r="Q38" s="12"/>
      <c r="R38" s="12"/>
      <c r="S38" s="13"/>
    </row>
    <row r="39" spans="1:19" x14ac:dyDescent="0.3">
      <c r="A39" s="22">
        <f t="shared" si="2"/>
        <v>0</v>
      </c>
      <c r="B39" s="23"/>
      <c r="C39" s="23"/>
      <c r="D39" s="24">
        <f t="shared" si="3"/>
        <v>0</v>
      </c>
      <c r="F39" s="20"/>
      <c r="G39" s="11"/>
      <c r="H39" s="11"/>
      <c r="I39" s="11"/>
      <c r="J39" s="11"/>
      <c r="K39" s="11">
        <f t="shared" si="0"/>
        <v>0</v>
      </c>
      <c r="L39" s="11">
        <f t="shared" si="1"/>
        <v>1</v>
      </c>
      <c r="M39" s="11"/>
      <c r="N39" s="11"/>
      <c r="O39" s="11"/>
      <c r="P39" s="11"/>
      <c r="Q39" s="12"/>
      <c r="R39" s="12"/>
      <c r="S39" s="13"/>
    </row>
    <row r="40" spans="1:19" x14ac:dyDescent="0.3">
      <c r="A40" s="22">
        <f t="shared" si="2"/>
        <v>0</v>
      </c>
      <c r="B40" s="23"/>
      <c r="C40" s="23"/>
      <c r="D40" s="24">
        <f t="shared" si="3"/>
        <v>0</v>
      </c>
      <c r="F40" s="20"/>
      <c r="G40" s="11"/>
      <c r="H40" s="11"/>
      <c r="I40" s="11"/>
      <c r="J40" s="11"/>
      <c r="K40" s="11">
        <f t="shared" si="0"/>
        <v>0</v>
      </c>
      <c r="L40" s="11">
        <f t="shared" si="1"/>
        <v>1</v>
      </c>
      <c r="M40" s="11"/>
      <c r="N40" s="11"/>
      <c r="O40" s="11"/>
      <c r="P40" s="11"/>
      <c r="Q40" s="12"/>
      <c r="R40" s="12"/>
      <c r="S40" s="13"/>
    </row>
    <row r="41" spans="1:19" x14ac:dyDescent="0.3">
      <c r="A41" s="22">
        <f t="shared" si="2"/>
        <v>0</v>
      </c>
      <c r="B41" s="23"/>
      <c r="C41" s="23"/>
      <c r="D41" s="24">
        <f t="shared" si="3"/>
        <v>0</v>
      </c>
      <c r="F41" s="20"/>
      <c r="G41" s="11"/>
      <c r="H41" s="11"/>
      <c r="I41" s="11"/>
      <c r="J41" s="11"/>
      <c r="K41" s="11">
        <f t="shared" si="0"/>
        <v>0</v>
      </c>
      <c r="L41" s="11">
        <f t="shared" si="1"/>
        <v>1</v>
      </c>
      <c r="M41" s="11"/>
      <c r="N41" s="11"/>
      <c r="O41" s="11"/>
      <c r="P41" s="11"/>
      <c r="Q41" s="12"/>
      <c r="R41" s="12"/>
      <c r="S41" s="13"/>
    </row>
    <row r="42" spans="1:19" x14ac:dyDescent="0.3">
      <c r="A42" s="22">
        <f t="shared" si="2"/>
        <v>0</v>
      </c>
      <c r="B42" s="23"/>
      <c r="C42" s="23"/>
      <c r="D42" s="24">
        <f t="shared" si="3"/>
        <v>0</v>
      </c>
      <c r="F42" s="20"/>
      <c r="G42" s="11"/>
      <c r="H42" s="11"/>
      <c r="I42" s="11"/>
      <c r="J42" s="11"/>
      <c r="K42" s="11">
        <f t="shared" si="0"/>
        <v>0</v>
      </c>
      <c r="L42" s="11">
        <f t="shared" si="1"/>
        <v>1</v>
      </c>
      <c r="M42" s="11"/>
      <c r="N42" s="11"/>
      <c r="O42" s="11"/>
      <c r="P42" s="11"/>
      <c r="Q42" s="12"/>
      <c r="R42" s="12"/>
      <c r="S42" s="13"/>
    </row>
    <row r="43" spans="1:19" x14ac:dyDescent="0.3">
      <c r="A43" s="22">
        <f t="shared" si="2"/>
        <v>0</v>
      </c>
      <c r="B43" s="23"/>
      <c r="C43" s="23"/>
      <c r="D43" s="24">
        <f t="shared" si="3"/>
        <v>0</v>
      </c>
      <c r="F43" s="20"/>
      <c r="G43" s="11"/>
      <c r="H43" s="11"/>
      <c r="I43" s="11"/>
      <c r="J43" s="11"/>
      <c r="K43" s="11">
        <f t="shared" si="0"/>
        <v>0</v>
      </c>
      <c r="L43" s="11">
        <f t="shared" si="1"/>
        <v>1</v>
      </c>
      <c r="M43" s="11"/>
      <c r="N43" s="11"/>
      <c r="O43" s="11"/>
      <c r="P43" s="11"/>
      <c r="Q43" s="12"/>
      <c r="R43" s="12"/>
      <c r="S43" s="13"/>
    </row>
    <row r="44" spans="1:19" x14ac:dyDescent="0.3">
      <c r="A44" s="22">
        <f t="shared" si="2"/>
        <v>0</v>
      </c>
      <c r="B44" s="23"/>
      <c r="C44" s="23"/>
      <c r="D44" s="24">
        <f t="shared" si="3"/>
        <v>0</v>
      </c>
      <c r="F44" s="20"/>
      <c r="G44" s="11"/>
      <c r="H44" s="11"/>
      <c r="I44" s="11"/>
      <c r="J44" s="11"/>
      <c r="K44" s="11">
        <f t="shared" si="0"/>
        <v>0</v>
      </c>
      <c r="L44" s="11">
        <f t="shared" si="1"/>
        <v>1</v>
      </c>
      <c r="M44" s="11"/>
      <c r="N44" s="11"/>
      <c r="O44" s="11"/>
      <c r="P44" s="11"/>
      <c r="Q44" s="12"/>
      <c r="R44" s="12"/>
      <c r="S44" s="13"/>
    </row>
    <row r="45" spans="1:19" x14ac:dyDescent="0.3">
      <c r="A45" s="22">
        <f t="shared" si="2"/>
        <v>0</v>
      </c>
      <c r="B45" s="23"/>
      <c r="C45" s="23"/>
      <c r="D45" s="24">
        <f t="shared" si="3"/>
        <v>0</v>
      </c>
      <c r="F45" s="20"/>
      <c r="G45" s="11"/>
      <c r="H45" s="11"/>
      <c r="I45" s="11"/>
      <c r="J45" s="11"/>
      <c r="K45" s="11">
        <f t="shared" si="0"/>
        <v>0</v>
      </c>
      <c r="L45" s="11">
        <f t="shared" si="1"/>
        <v>1</v>
      </c>
      <c r="M45" s="11"/>
      <c r="N45" s="11"/>
      <c r="O45" s="11"/>
      <c r="P45" s="11"/>
      <c r="Q45" s="12"/>
      <c r="R45" s="12"/>
      <c r="S45" s="13"/>
    </row>
    <row r="46" spans="1:19" x14ac:dyDescent="0.3">
      <c r="A46" s="22">
        <f t="shared" si="2"/>
        <v>0</v>
      </c>
      <c r="B46" s="23"/>
      <c r="C46" s="23"/>
      <c r="D46" s="24">
        <f t="shared" si="3"/>
        <v>0</v>
      </c>
      <c r="F46" s="20"/>
      <c r="G46" s="11"/>
      <c r="H46" s="11"/>
      <c r="I46" s="11"/>
      <c r="J46" s="11"/>
      <c r="K46" s="11">
        <f t="shared" si="0"/>
        <v>0</v>
      </c>
      <c r="L46" s="11">
        <f t="shared" si="1"/>
        <v>1</v>
      </c>
      <c r="M46" s="11"/>
      <c r="N46" s="11"/>
      <c r="O46" s="11"/>
      <c r="P46" s="11"/>
      <c r="Q46" s="12"/>
      <c r="R46" s="12"/>
      <c r="S46" s="13"/>
    </row>
    <row r="47" spans="1:19" x14ac:dyDescent="0.3">
      <c r="A47" s="22">
        <f t="shared" si="2"/>
        <v>0</v>
      </c>
      <c r="B47" s="23"/>
      <c r="C47" s="23"/>
      <c r="D47" s="24">
        <f t="shared" si="3"/>
        <v>0</v>
      </c>
      <c r="F47" s="20"/>
      <c r="G47" s="11"/>
      <c r="H47" s="11"/>
      <c r="I47" s="11"/>
      <c r="J47" s="11"/>
      <c r="K47" s="11">
        <f t="shared" si="0"/>
        <v>0</v>
      </c>
      <c r="L47" s="11">
        <f t="shared" si="1"/>
        <v>1</v>
      </c>
      <c r="M47" s="11"/>
      <c r="N47" s="11"/>
      <c r="O47" s="11"/>
      <c r="P47" s="11"/>
      <c r="Q47" s="12"/>
      <c r="R47" s="12"/>
      <c r="S47" s="13"/>
    </row>
    <row r="48" spans="1:19" x14ac:dyDescent="0.3">
      <c r="A48" s="22">
        <f t="shared" si="2"/>
        <v>0</v>
      </c>
      <c r="B48" s="23"/>
      <c r="C48" s="23"/>
      <c r="D48" s="24">
        <f t="shared" si="3"/>
        <v>0</v>
      </c>
      <c r="F48" s="20"/>
      <c r="G48" s="11"/>
      <c r="H48" s="11"/>
      <c r="I48" s="11"/>
      <c r="J48" s="11"/>
      <c r="K48" s="11">
        <f t="shared" si="0"/>
        <v>0</v>
      </c>
      <c r="L48" s="11">
        <f t="shared" si="1"/>
        <v>1</v>
      </c>
      <c r="M48" s="11"/>
      <c r="N48" s="11"/>
      <c r="O48" s="11"/>
      <c r="P48" s="11"/>
      <c r="Q48" s="12"/>
      <c r="R48" s="12"/>
      <c r="S48" s="13"/>
    </row>
    <row r="49" spans="1:19" x14ac:dyDescent="0.3">
      <c r="A49" s="22">
        <f t="shared" si="2"/>
        <v>0</v>
      </c>
      <c r="B49" s="23"/>
      <c r="C49" s="23"/>
      <c r="D49" s="24">
        <f t="shared" si="3"/>
        <v>0</v>
      </c>
      <c r="F49" s="20"/>
      <c r="G49" s="11"/>
      <c r="H49" s="11"/>
      <c r="I49" s="11"/>
      <c r="J49" s="11"/>
      <c r="K49" s="11">
        <f t="shared" si="0"/>
        <v>0</v>
      </c>
      <c r="L49" s="11">
        <f t="shared" si="1"/>
        <v>1</v>
      </c>
      <c r="M49" s="11"/>
      <c r="N49" s="11"/>
      <c r="O49" s="11"/>
      <c r="P49" s="11"/>
      <c r="Q49" s="12"/>
      <c r="R49" s="12"/>
      <c r="S49" s="13"/>
    </row>
    <row r="50" spans="1:19" x14ac:dyDescent="0.3">
      <c r="A50" s="22">
        <f t="shared" si="2"/>
        <v>0</v>
      </c>
      <c r="B50" s="23"/>
      <c r="C50" s="23"/>
      <c r="D50" s="24">
        <f t="shared" si="3"/>
        <v>0</v>
      </c>
      <c r="F50" s="20"/>
      <c r="G50" s="11"/>
      <c r="H50" s="11"/>
      <c r="I50" s="11"/>
      <c r="J50" s="11"/>
      <c r="K50" s="11">
        <f t="shared" si="0"/>
        <v>0</v>
      </c>
      <c r="L50" s="11">
        <f t="shared" si="1"/>
        <v>1</v>
      </c>
      <c r="M50" s="11"/>
      <c r="N50" s="11"/>
      <c r="O50" s="11"/>
      <c r="P50" s="11"/>
      <c r="Q50" s="12"/>
      <c r="R50" s="12"/>
      <c r="S50" s="13"/>
    </row>
    <row r="51" spans="1:19" x14ac:dyDescent="0.3">
      <c r="A51" s="22">
        <f t="shared" si="2"/>
        <v>0</v>
      </c>
      <c r="B51" s="23"/>
      <c r="C51" s="23"/>
      <c r="D51" s="24">
        <f t="shared" si="3"/>
        <v>0</v>
      </c>
      <c r="F51" s="20"/>
      <c r="G51" s="11"/>
      <c r="H51" s="11"/>
      <c r="I51" s="11"/>
      <c r="J51" s="11"/>
      <c r="K51" s="11">
        <f t="shared" si="0"/>
        <v>0</v>
      </c>
      <c r="L51" s="11">
        <f t="shared" si="1"/>
        <v>1</v>
      </c>
      <c r="M51" s="11"/>
      <c r="N51" s="11"/>
      <c r="O51" s="11"/>
      <c r="P51" s="11"/>
      <c r="Q51" s="12"/>
      <c r="R51" s="12"/>
      <c r="S51" s="13"/>
    </row>
    <row r="52" spans="1:19" x14ac:dyDescent="0.3">
      <c r="A52" s="22">
        <f t="shared" si="2"/>
        <v>0</v>
      </c>
      <c r="B52" s="23"/>
      <c r="C52" s="23"/>
      <c r="D52" s="24">
        <f t="shared" si="3"/>
        <v>0</v>
      </c>
      <c r="F52" s="20"/>
      <c r="G52" s="11"/>
      <c r="H52" s="11"/>
      <c r="I52" s="11"/>
      <c r="J52" s="11"/>
      <c r="K52" s="11">
        <f t="shared" si="0"/>
        <v>0</v>
      </c>
      <c r="L52" s="11">
        <f t="shared" si="1"/>
        <v>1</v>
      </c>
      <c r="M52" s="11"/>
      <c r="N52" s="11"/>
      <c r="O52" s="11"/>
      <c r="P52" s="11"/>
      <c r="Q52" s="12"/>
      <c r="R52" s="12"/>
      <c r="S52" s="13"/>
    </row>
    <row r="53" spans="1:19" x14ac:dyDescent="0.3">
      <c r="A53" s="22">
        <f t="shared" si="2"/>
        <v>0</v>
      </c>
      <c r="B53" s="23"/>
      <c r="C53" s="23"/>
      <c r="D53" s="24">
        <f t="shared" si="3"/>
        <v>0</v>
      </c>
      <c r="F53" s="20"/>
      <c r="G53" s="11"/>
      <c r="H53" s="11"/>
      <c r="I53" s="11"/>
      <c r="J53" s="11"/>
      <c r="K53" s="11">
        <f t="shared" si="0"/>
        <v>0</v>
      </c>
      <c r="L53" s="11">
        <f t="shared" si="1"/>
        <v>1</v>
      </c>
      <c r="M53" s="11"/>
      <c r="N53" s="11"/>
      <c r="O53" s="11"/>
      <c r="P53" s="11"/>
      <c r="Q53" s="12"/>
      <c r="R53" s="12"/>
      <c r="S53" s="13"/>
    </row>
    <row r="54" spans="1:19" x14ac:dyDescent="0.3">
      <c r="A54" s="22">
        <f t="shared" si="2"/>
        <v>0</v>
      </c>
      <c r="B54" s="23"/>
      <c r="C54" s="23"/>
      <c r="D54" s="24">
        <f t="shared" si="3"/>
        <v>0</v>
      </c>
      <c r="F54" s="20"/>
      <c r="G54" s="11"/>
      <c r="H54" s="11"/>
      <c r="I54" s="11"/>
      <c r="J54" s="11"/>
      <c r="K54" s="11">
        <f t="shared" si="0"/>
        <v>0</v>
      </c>
      <c r="L54" s="11">
        <f t="shared" si="1"/>
        <v>1</v>
      </c>
      <c r="M54" s="11"/>
      <c r="N54" s="11"/>
      <c r="O54" s="11"/>
      <c r="P54" s="11"/>
      <c r="Q54" s="12"/>
      <c r="R54" s="12"/>
      <c r="S54" s="13"/>
    </row>
    <row r="55" spans="1:19" x14ac:dyDescent="0.3">
      <c r="A55" s="22">
        <f t="shared" si="2"/>
        <v>0</v>
      </c>
      <c r="B55" s="23"/>
      <c r="C55" s="23"/>
      <c r="D55" s="24">
        <f t="shared" si="3"/>
        <v>0</v>
      </c>
      <c r="F55" s="20"/>
      <c r="G55" s="11"/>
      <c r="H55" s="11"/>
      <c r="I55" s="11"/>
      <c r="J55" s="11"/>
      <c r="K55" s="11">
        <f t="shared" si="0"/>
        <v>0</v>
      </c>
      <c r="L55" s="11">
        <f t="shared" si="1"/>
        <v>1</v>
      </c>
      <c r="M55" s="11"/>
      <c r="N55" s="11"/>
      <c r="O55" s="11"/>
      <c r="P55" s="11"/>
      <c r="Q55" s="12"/>
      <c r="R55" s="12"/>
      <c r="S55" s="13"/>
    </row>
    <row r="56" spans="1:19" x14ac:dyDescent="0.3">
      <c r="A56" s="22">
        <f t="shared" si="2"/>
        <v>0</v>
      </c>
      <c r="B56" s="23"/>
      <c r="C56" s="23"/>
      <c r="D56" s="24">
        <f t="shared" si="3"/>
        <v>0</v>
      </c>
      <c r="F56" s="20"/>
      <c r="G56" s="11"/>
      <c r="H56" s="11"/>
      <c r="I56" s="11"/>
      <c r="J56" s="11"/>
      <c r="K56" s="11">
        <f t="shared" si="0"/>
        <v>0</v>
      </c>
      <c r="L56" s="11">
        <f t="shared" si="1"/>
        <v>1</v>
      </c>
      <c r="M56" s="11"/>
      <c r="N56" s="11"/>
      <c r="O56" s="11"/>
      <c r="P56" s="11"/>
      <c r="Q56" s="12"/>
      <c r="R56" s="12"/>
      <c r="S56" s="13"/>
    </row>
    <row r="57" spans="1:19" x14ac:dyDescent="0.3">
      <c r="A57" s="22">
        <f t="shared" si="2"/>
        <v>0</v>
      </c>
      <c r="B57" s="23"/>
      <c r="C57" s="23"/>
      <c r="D57" s="24">
        <f t="shared" si="3"/>
        <v>0</v>
      </c>
      <c r="F57" s="20"/>
      <c r="G57" s="11"/>
      <c r="H57" s="11"/>
      <c r="I57" s="11"/>
      <c r="J57" s="11"/>
      <c r="K57" s="11">
        <f t="shared" si="0"/>
        <v>0</v>
      </c>
      <c r="L57" s="11">
        <f t="shared" si="1"/>
        <v>1</v>
      </c>
      <c r="M57" s="11"/>
      <c r="N57" s="11"/>
      <c r="O57" s="11"/>
      <c r="P57" s="11"/>
      <c r="Q57" s="12"/>
      <c r="R57" s="12"/>
      <c r="S57" s="13"/>
    </row>
    <row r="58" spans="1:19" x14ac:dyDescent="0.3">
      <c r="A58" s="22">
        <f t="shared" si="2"/>
        <v>0</v>
      </c>
      <c r="B58" s="23"/>
      <c r="C58" s="23"/>
      <c r="D58" s="24">
        <f t="shared" si="3"/>
        <v>0</v>
      </c>
      <c r="F58" s="20"/>
      <c r="G58" s="11"/>
      <c r="H58" s="11"/>
      <c r="I58" s="11"/>
      <c r="J58" s="11"/>
      <c r="K58" s="11">
        <f t="shared" si="0"/>
        <v>0</v>
      </c>
      <c r="L58" s="11">
        <f t="shared" si="1"/>
        <v>1</v>
      </c>
      <c r="M58" s="11"/>
      <c r="N58" s="11"/>
      <c r="O58" s="11"/>
      <c r="P58" s="11"/>
      <c r="Q58" s="12"/>
      <c r="R58" s="12"/>
      <c r="S58" s="13"/>
    </row>
    <row r="59" spans="1:19" x14ac:dyDescent="0.3">
      <c r="A59" s="22">
        <f t="shared" si="2"/>
        <v>0</v>
      </c>
      <c r="B59" s="23"/>
      <c r="C59" s="23"/>
      <c r="D59" s="24">
        <f t="shared" si="3"/>
        <v>0</v>
      </c>
      <c r="F59" s="20"/>
      <c r="G59" s="11"/>
      <c r="H59" s="11"/>
      <c r="I59" s="11"/>
      <c r="J59" s="11"/>
      <c r="K59" s="11">
        <f t="shared" si="0"/>
        <v>0</v>
      </c>
      <c r="L59" s="11">
        <f t="shared" si="1"/>
        <v>1</v>
      </c>
      <c r="M59" s="11"/>
      <c r="N59" s="11"/>
      <c r="O59" s="11"/>
      <c r="P59" s="11"/>
      <c r="Q59" s="12"/>
      <c r="R59" s="12"/>
      <c r="S59" s="13"/>
    </row>
    <row r="60" spans="1:19" x14ac:dyDescent="0.3">
      <c r="A60" s="22">
        <f t="shared" si="2"/>
        <v>0</v>
      </c>
      <c r="B60" s="23"/>
      <c r="C60" s="23"/>
      <c r="D60" s="24">
        <f t="shared" si="3"/>
        <v>0</v>
      </c>
      <c r="F60" s="20"/>
      <c r="G60" s="11"/>
      <c r="H60" s="11"/>
      <c r="I60" s="11"/>
      <c r="J60" s="11"/>
      <c r="K60" s="11">
        <f t="shared" si="0"/>
        <v>0</v>
      </c>
      <c r="L60" s="11">
        <f t="shared" si="1"/>
        <v>1</v>
      </c>
      <c r="M60" s="11"/>
      <c r="N60" s="11"/>
      <c r="O60" s="11"/>
      <c r="P60" s="11"/>
      <c r="Q60" s="12"/>
      <c r="R60" s="12"/>
      <c r="S60" s="13"/>
    </row>
    <row r="61" spans="1:19" x14ac:dyDescent="0.3">
      <c r="A61" s="22">
        <f t="shared" si="2"/>
        <v>0</v>
      </c>
      <c r="B61" s="23"/>
      <c r="C61" s="23"/>
      <c r="D61" s="24">
        <f t="shared" si="3"/>
        <v>0</v>
      </c>
      <c r="F61" s="20"/>
      <c r="G61" s="11"/>
      <c r="H61" s="11"/>
      <c r="I61" s="11"/>
      <c r="J61" s="11"/>
      <c r="K61" s="11">
        <f t="shared" si="0"/>
        <v>0</v>
      </c>
      <c r="L61" s="11">
        <f t="shared" si="1"/>
        <v>1</v>
      </c>
      <c r="M61" s="11"/>
      <c r="N61" s="11"/>
      <c r="O61" s="11"/>
      <c r="P61" s="11"/>
      <c r="Q61" s="12"/>
      <c r="R61" s="12"/>
      <c r="S61" s="13"/>
    </row>
    <row r="62" spans="1:19" x14ac:dyDescent="0.3">
      <c r="A62" s="22">
        <f t="shared" si="2"/>
        <v>0</v>
      </c>
      <c r="B62" s="23"/>
      <c r="C62" s="23"/>
      <c r="D62" s="24">
        <f t="shared" si="3"/>
        <v>0</v>
      </c>
      <c r="F62" s="20"/>
      <c r="G62" s="11"/>
      <c r="H62" s="11"/>
      <c r="I62" s="11"/>
      <c r="J62" s="11"/>
      <c r="K62" s="11">
        <f t="shared" si="0"/>
        <v>0</v>
      </c>
      <c r="L62" s="11">
        <f t="shared" si="1"/>
        <v>1</v>
      </c>
      <c r="M62" s="11"/>
      <c r="N62" s="11"/>
      <c r="O62" s="11"/>
      <c r="P62" s="11"/>
      <c r="Q62" s="12"/>
      <c r="R62" s="12"/>
      <c r="S62" s="13"/>
    </row>
    <row r="63" spans="1:19" x14ac:dyDescent="0.3">
      <c r="A63" s="22">
        <f t="shared" si="2"/>
        <v>0</v>
      </c>
      <c r="B63" s="23"/>
      <c r="C63" s="23"/>
      <c r="D63" s="24">
        <f t="shared" si="3"/>
        <v>0</v>
      </c>
      <c r="F63" s="20"/>
      <c r="G63" s="11"/>
      <c r="H63" s="11"/>
      <c r="I63" s="11"/>
      <c r="J63" s="11"/>
      <c r="K63" s="11">
        <f t="shared" si="0"/>
        <v>0</v>
      </c>
      <c r="L63" s="11">
        <f t="shared" si="1"/>
        <v>1</v>
      </c>
      <c r="M63" s="11"/>
      <c r="N63" s="11"/>
      <c r="O63" s="11"/>
      <c r="P63" s="11"/>
      <c r="Q63" s="12"/>
      <c r="R63" s="12"/>
      <c r="S63" s="13"/>
    </row>
    <row r="64" spans="1:19" x14ac:dyDescent="0.3">
      <c r="A64" s="22">
        <f t="shared" si="2"/>
        <v>0</v>
      </c>
      <c r="B64" s="23"/>
      <c r="C64" s="23"/>
      <c r="D64" s="24">
        <f t="shared" si="3"/>
        <v>0</v>
      </c>
      <c r="F64" s="20"/>
      <c r="G64" s="11"/>
      <c r="H64" s="11"/>
      <c r="I64" s="11"/>
      <c r="J64" s="11"/>
      <c r="K64" s="11">
        <f t="shared" si="0"/>
        <v>0</v>
      </c>
      <c r="L64" s="11">
        <f t="shared" si="1"/>
        <v>1</v>
      </c>
      <c r="M64" s="11"/>
      <c r="N64" s="11"/>
      <c r="O64" s="11"/>
      <c r="P64" s="11"/>
      <c r="Q64" s="12"/>
      <c r="R64" s="12"/>
      <c r="S64" s="13"/>
    </row>
    <row r="65" spans="1:19" x14ac:dyDescent="0.3">
      <c r="A65" s="22">
        <f t="shared" si="2"/>
        <v>0</v>
      </c>
      <c r="B65" s="23"/>
      <c r="C65" s="23"/>
      <c r="D65" s="24">
        <f t="shared" si="3"/>
        <v>0</v>
      </c>
      <c r="F65" s="20"/>
      <c r="G65" s="11"/>
      <c r="H65" s="11"/>
      <c r="I65" s="11"/>
      <c r="J65" s="11"/>
      <c r="K65" s="11">
        <f t="shared" si="0"/>
        <v>0</v>
      </c>
      <c r="L65" s="11">
        <f t="shared" si="1"/>
        <v>1</v>
      </c>
      <c r="M65" s="11"/>
      <c r="N65" s="11"/>
      <c r="O65" s="11"/>
      <c r="P65" s="11"/>
      <c r="Q65" s="12"/>
      <c r="R65" s="12"/>
      <c r="S65" s="13"/>
    </row>
    <row r="66" spans="1:19" x14ac:dyDescent="0.3">
      <c r="A66" s="22">
        <f t="shared" si="2"/>
        <v>0</v>
      </c>
      <c r="B66" s="23"/>
      <c r="C66" s="23"/>
      <c r="D66" s="24">
        <f t="shared" si="3"/>
        <v>0</v>
      </c>
      <c r="F66" s="20"/>
      <c r="G66" s="11"/>
      <c r="H66" s="11"/>
      <c r="I66" s="11"/>
      <c r="J66" s="11"/>
      <c r="K66" s="11">
        <f t="shared" si="0"/>
        <v>0</v>
      </c>
      <c r="L66" s="11">
        <f t="shared" si="1"/>
        <v>1</v>
      </c>
      <c r="M66" s="11"/>
      <c r="N66" s="11"/>
      <c r="O66" s="11"/>
      <c r="P66" s="11"/>
      <c r="Q66" s="12"/>
      <c r="R66" s="12"/>
      <c r="S66" s="13"/>
    </row>
    <row r="67" spans="1:19" x14ac:dyDescent="0.3">
      <c r="A67" s="22">
        <f t="shared" si="2"/>
        <v>0</v>
      </c>
      <c r="B67" s="23"/>
      <c r="C67" s="23"/>
      <c r="D67" s="24">
        <f t="shared" si="3"/>
        <v>0</v>
      </c>
      <c r="F67" s="20"/>
      <c r="G67" s="11"/>
      <c r="H67" s="11"/>
      <c r="I67" s="11"/>
      <c r="J67" s="11"/>
      <c r="K67" s="11">
        <f t="shared" si="0"/>
        <v>0</v>
      </c>
      <c r="L67" s="11">
        <f t="shared" si="1"/>
        <v>1</v>
      </c>
      <c r="M67" s="11"/>
      <c r="N67" s="11"/>
      <c r="O67" s="11"/>
      <c r="P67" s="11"/>
      <c r="Q67" s="12"/>
      <c r="R67" s="12"/>
      <c r="S67" s="13"/>
    </row>
    <row r="68" spans="1:19" x14ac:dyDescent="0.3">
      <c r="A68" s="22">
        <f t="shared" si="2"/>
        <v>0</v>
      </c>
      <c r="B68" s="23"/>
      <c r="C68" s="23"/>
      <c r="D68" s="24">
        <f t="shared" si="3"/>
        <v>0</v>
      </c>
      <c r="F68" s="20"/>
      <c r="G68" s="11"/>
      <c r="H68" s="11"/>
      <c r="I68" s="11"/>
      <c r="J68" s="11"/>
      <c r="K68" s="11">
        <f t="shared" si="0"/>
        <v>0</v>
      </c>
      <c r="L68" s="11">
        <f t="shared" si="1"/>
        <v>1</v>
      </c>
      <c r="M68" s="11"/>
      <c r="N68" s="11"/>
      <c r="O68" s="11"/>
      <c r="P68" s="11"/>
      <c r="Q68" s="12"/>
      <c r="R68" s="12"/>
      <c r="S68" s="13"/>
    </row>
    <row r="69" spans="1:19" x14ac:dyDescent="0.3">
      <c r="A69" s="22">
        <f t="shared" si="2"/>
        <v>0</v>
      </c>
      <c r="B69" s="23"/>
      <c r="C69" s="23"/>
      <c r="D69" s="24">
        <f t="shared" si="3"/>
        <v>0</v>
      </c>
      <c r="F69" s="20"/>
      <c r="G69" s="11"/>
      <c r="H69" s="11"/>
      <c r="I69" s="11"/>
      <c r="J69" s="11"/>
      <c r="K69" s="11">
        <f t="shared" si="0"/>
        <v>0</v>
      </c>
      <c r="L69" s="11">
        <f t="shared" si="1"/>
        <v>1</v>
      </c>
      <c r="M69" s="11"/>
      <c r="N69" s="11"/>
      <c r="O69" s="11"/>
      <c r="P69" s="11"/>
      <c r="Q69" s="12"/>
      <c r="R69" s="12"/>
      <c r="S69" s="13"/>
    </row>
    <row r="70" spans="1:19" x14ac:dyDescent="0.3">
      <c r="A70" s="22">
        <f t="shared" si="2"/>
        <v>0</v>
      </c>
      <c r="B70" s="23"/>
      <c r="C70" s="23"/>
      <c r="D70" s="24">
        <f t="shared" si="3"/>
        <v>0</v>
      </c>
      <c r="F70" s="20"/>
      <c r="G70" s="11"/>
      <c r="H70" s="11"/>
      <c r="I70" s="11"/>
      <c r="J70" s="11"/>
      <c r="K70" s="11">
        <f t="shared" si="0"/>
        <v>0</v>
      </c>
      <c r="L70" s="11">
        <f t="shared" si="1"/>
        <v>1</v>
      </c>
      <c r="M70" s="11"/>
      <c r="N70" s="11"/>
      <c r="O70" s="11"/>
      <c r="P70" s="11"/>
      <c r="Q70" s="12"/>
      <c r="R70" s="12"/>
      <c r="S70" s="13"/>
    </row>
    <row r="71" spans="1:19" x14ac:dyDescent="0.3">
      <c r="A71" s="22">
        <f t="shared" si="2"/>
        <v>0</v>
      </c>
      <c r="B71" s="23"/>
      <c r="C71" s="23"/>
      <c r="D71" s="24">
        <f t="shared" si="3"/>
        <v>0</v>
      </c>
      <c r="F71" s="20"/>
      <c r="G71" s="11"/>
      <c r="H71" s="11"/>
      <c r="I71" s="11"/>
      <c r="J71" s="11"/>
      <c r="K71" s="11">
        <f t="shared" si="0"/>
        <v>0</v>
      </c>
      <c r="L71" s="11">
        <f t="shared" si="1"/>
        <v>1</v>
      </c>
      <c r="M71" s="11"/>
      <c r="N71" s="11"/>
      <c r="O71" s="11"/>
      <c r="P71" s="11"/>
      <c r="Q71" s="12"/>
      <c r="R71" s="12"/>
      <c r="S71" s="13"/>
    </row>
    <row r="72" spans="1:19" x14ac:dyDescent="0.3">
      <c r="A72" s="22">
        <f t="shared" si="2"/>
        <v>0</v>
      </c>
      <c r="B72" s="23"/>
      <c r="C72" s="23"/>
      <c r="D72" s="24">
        <f t="shared" si="3"/>
        <v>0</v>
      </c>
      <c r="F72" s="20"/>
      <c r="G72" s="11"/>
      <c r="H72" s="11"/>
      <c r="I72" s="11"/>
      <c r="J72" s="11"/>
      <c r="K72" s="11">
        <f t="shared" si="0"/>
        <v>0</v>
      </c>
      <c r="L72" s="11">
        <f t="shared" si="1"/>
        <v>1</v>
      </c>
      <c r="M72" s="11"/>
      <c r="N72" s="11"/>
      <c r="O72" s="11"/>
      <c r="P72" s="11"/>
      <c r="Q72" s="12"/>
      <c r="R72" s="12"/>
      <c r="S72" s="13"/>
    </row>
    <row r="73" spans="1:19" x14ac:dyDescent="0.3">
      <c r="A73" s="22">
        <f t="shared" si="2"/>
        <v>0</v>
      </c>
      <c r="B73" s="23"/>
      <c r="C73" s="23"/>
      <c r="D73" s="24">
        <f t="shared" si="3"/>
        <v>0</v>
      </c>
      <c r="F73" s="20"/>
      <c r="G73" s="11"/>
      <c r="H73" s="11"/>
      <c r="I73" s="11"/>
      <c r="J73" s="11"/>
      <c r="K73" s="11">
        <f t="shared" si="0"/>
        <v>0</v>
      </c>
      <c r="L73" s="11">
        <f t="shared" si="1"/>
        <v>1</v>
      </c>
      <c r="M73" s="11"/>
      <c r="N73" s="11"/>
      <c r="O73" s="11"/>
      <c r="P73" s="11"/>
      <c r="Q73" s="12"/>
      <c r="R73" s="12"/>
      <c r="S73" s="13"/>
    </row>
    <row r="74" spans="1:19" x14ac:dyDescent="0.3">
      <c r="A74" s="22">
        <f t="shared" si="2"/>
        <v>0</v>
      </c>
      <c r="B74" s="23"/>
      <c r="C74" s="23"/>
      <c r="D74" s="24">
        <f t="shared" si="3"/>
        <v>0</v>
      </c>
      <c r="F74" s="20"/>
      <c r="G74" s="11"/>
      <c r="H74" s="11"/>
      <c r="I74" s="11"/>
      <c r="J74" s="11"/>
      <c r="K74" s="11">
        <f t="shared" si="0"/>
        <v>0</v>
      </c>
      <c r="L74" s="11">
        <f t="shared" si="1"/>
        <v>1</v>
      </c>
      <c r="M74" s="11"/>
      <c r="N74" s="11"/>
      <c r="O74" s="11"/>
      <c r="P74" s="11"/>
      <c r="Q74" s="12"/>
      <c r="R74" s="12"/>
      <c r="S74" s="13"/>
    </row>
    <row r="75" spans="1:19" x14ac:dyDescent="0.3">
      <c r="A75" s="22">
        <f t="shared" si="2"/>
        <v>0</v>
      </c>
      <c r="B75" s="23"/>
      <c r="C75" s="23"/>
      <c r="D75" s="24">
        <f t="shared" si="3"/>
        <v>0</v>
      </c>
      <c r="F75" s="20"/>
      <c r="G75" s="11"/>
      <c r="H75" s="11"/>
      <c r="I75" s="11"/>
      <c r="J75" s="11"/>
      <c r="K75" s="11">
        <f t="shared" si="0"/>
        <v>0</v>
      </c>
      <c r="L75" s="11">
        <f t="shared" si="1"/>
        <v>1</v>
      </c>
      <c r="M75" s="11"/>
      <c r="N75" s="11"/>
      <c r="O75" s="11"/>
      <c r="P75" s="11"/>
      <c r="Q75" s="12"/>
      <c r="R75" s="12"/>
      <c r="S75" s="13"/>
    </row>
    <row r="76" spans="1:19" x14ac:dyDescent="0.3">
      <c r="A76" s="22">
        <f t="shared" si="2"/>
        <v>0</v>
      </c>
      <c r="B76" s="23"/>
      <c r="C76" s="23"/>
      <c r="D76" s="24">
        <f t="shared" si="3"/>
        <v>0</v>
      </c>
      <c r="F76" s="20"/>
      <c r="G76" s="11"/>
      <c r="H76" s="11"/>
      <c r="I76" s="11"/>
      <c r="J76" s="11"/>
      <c r="K76" s="11">
        <f t="shared" si="0"/>
        <v>0</v>
      </c>
      <c r="L76" s="11">
        <f t="shared" si="1"/>
        <v>1</v>
      </c>
      <c r="M76" s="11"/>
      <c r="N76" s="11"/>
      <c r="O76" s="11"/>
      <c r="P76" s="11"/>
      <c r="Q76" s="12"/>
      <c r="R76" s="12"/>
      <c r="S76" s="13"/>
    </row>
    <row r="77" spans="1:19" x14ac:dyDescent="0.3">
      <c r="A77" s="22">
        <f t="shared" si="2"/>
        <v>0</v>
      </c>
      <c r="B77" s="23"/>
      <c r="C77" s="23"/>
      <c r="D77" s="24">
        <f t="shared" si="3"/>
        <v>0</v>
      </c>
      <c r="F77" s="20"/>
      <c r="G77" s="11"/>
      <c r="H77" s="11"/>
      <c r="I77" s="11"/>
      <c r="J77" s="11"/>
      <c r="K77" s="11">
        <f t="shared" si="0"/>
        <v>0</v>
      </c>
      <c r="L77" s="11">
        <f t="shared" si="1"/>
        <v>1</v>
      </c>
      <c r="M77" s="11"/>
      <c r="N77" s="11"/>
      <c r="O77" s="11"/>
      <c r="P77" s="11"/>
      <c r="Q77" s="12"/>
      <c r="R77" s="12"/>
      <c r="S77" s="13"/>
    </row>
    <row r="78" spans="1:19" x14ac:dyDescent="0.3">
      <c r="A78" s="22">
        <f t="shared" si="2"/>
        <v>0</v>
      </c>
      <c r="B78" s="23"/>
      <c r="C78" s="23"/>
      <c r="D78" s="24">
        <f t="shared" si="3"/>
        <v>0</v>
      </c>
      <c r="F78" s="20"/>
      <c r="G78" s="11"/>
      <c r="H78" s="11"/>
      <c r="I78" s="11"/>
      <c r="J78" s="11"/>
      <c r="K78" s="11">
        <f t="shared" si="0"/>
        <v>0</v>
      </c>
      <c r="L78" s="11">
        <f t="shared" si="1"/>
        <v>1</v>
      </c>
      <c r="M78" s="11"/>
      <c r="N78" s="11"/>
      <c r="O78" s="11"/>
      <c r="P78" s="11"/>
      <c r="Q78" s="12"/>
      <c r="R78" s="12"/>
      <c r="S78" s="13"/>
    </row>
    <row r="79" spans="1:19" x14ac:dyDescent="0.3">
      <c r="A79" s="22">
        <f t="shared" si="2"/>
        <v>0</v>
      </c>
      <c r="B79" s="23"/>
      <c r="C79" s="23"/>
      <c r="D79" s="24">
        <f t="shared" si="3"/>
        <v>0</v>
      </c>
      <c r="F79" s="20"/>
      <c r="G79" s="11"/>
      <c r="H79" s="11"/>
      <c r="I79" s="11"/>
      <c r="J79" s="11"/>
      <c r="K79" s="11">
        <f t="shared" si="0"/>
        <v>0</v>
      </c>
      <c r="L79" s="11">
        <f t="shared" si="1"/>
        <v>1</v>
      </c>
      <c r="M79" s="11"/>
      <c r="N79" s="11"/>
      <c r="O79" s="11"/>
      <c r="P79" s="11"/>
      <c r="Q79" s="12"/>
      <c r="R79" s="12"/>
      <c r="S79" s="13"/>
    </row>
    <row r="80" spans="1:19" x14ac:dyDescent="0.3">
      <c r="A80" s="22">
        <f t="shared" si="2"/>
        <v>0</v>
      </c>
      <c r="B80" s="23"/>
      <c r="C80" s="23"/>
      <c r="D80" s="24">
        <f t="shared" si="3"/>
        <v>0</v>
      </c>
      <c r="F80" s="20"/>
      <c r="G80" s="11"/>
      <c r="H80" s="11"/>
      <c r="I80" s="11"/>
      <c r="J80" s="11"/>
      <c r="K80" s="11">
        <f t="shared" si="0"/>
        <v>0</v>
      </c>
      <c r="L80" s="11">
        <f t="shared" si="1"/>
        <v>1</v>
      </c>
      <c r="M80" s="11"/>
      <c r="N80" s="11"/>
      <c r="O80" s="11"/>
      <c r="P80" s="11"/>
      <c r="Q80" s="12"/>
      <c r="R80" s="12"/>
      <c r="S80" s="13"/>
    </row>
    <row r="81" spans="1:19" x14ac:dyDescent="0.3">
      <c r="A81" s="22">
        <f t="shared" si="2"/>
        <v>0</v>
      </c>
      <c r="B81" s="23"/>
      <c r="C81" s="23"/>
      <c r="D81" s="24">
        <f t="shared" si="3"/>
        <v>0</v>
      </c>
      <c r="F81" s="20"/>
      <c r="G81" s="11"/>
      <c r="H81" s="11"/>
      <c r="I81" s="11"/>
      <c r="J81" s="11"/>
      <c r="K81" s="11">
        <f t="shared" si="0"/>
        <v>0</v>
      </c>
      <c r="L81" s="11">
        <f t="shared" si="1"/>
        <v>1</v>
      </c>
      <c r="M81" s="11"/>
      <c r="N81" s="11"/>
      <c r="O81" s="11"/>
      <c r="P81" s="11"/>
      <c r="Q81" s="12"/>
      <c r="R81" s="12"/>
      <c r="S81" s="13"/>
    </row>
    <row r="82" spans="1:19" x14ac:dyDescent="0.3">
      <c r="A82" s="22">
        <f t="shared" si="2"/>
        <v>0</v>
      </c>
      <c r="B82" s="23"/>
      <c r="C82" s="23"/>
      <c r="D82" s="24">
        <f t="shared" si="3"/>
        <v>0</v>
      </c>
      <c r="F82" s="20"/>
      <c r="G82" s="11"/>
      <c r="H82" s="11"/>
      <c r="I82" s="11"/>
      <c r="J82" s="11"/>
      <c r="K82" s="11">
        <f t="shared" si="0"/>
        <v>0</v>
      </c>
      <c r="L82" s="11">
        <f t="shared" si="1"/>
        <v>1</v>
      </c>
      <c r="M82" s="11"/>
      <c r="N82" s="11"/>
      <c r="O82" s="11"/>
      <c r="P82" s="11"/>
      <c r="Q82" s="12"/>
      <c r="R82" s="12"/>
      <c r="S82" s="13"/>
    </row>
    <row r="83" spans="1:19" x14ac:dyDescent="0.3">
      <c r="A83" s="22">
        <f t="shared" si="2"/>
        <v>0</v>
      </c>
      <c r="B83" s="23"/>
      <c r="C83" s="23"/>
      <c r="D83" s="24">
        <f t="shared" si="3"/>
        <v>0</v>
      </c>
      <c r="F83" s="20"/>
      <c r="G83" s="11"/>
      <c r="H83" s="11"/>
      <c r="I83" s="11"/>
      <c r="J83" s="11"/>
      <c r="K83" s="11">
        <f t="shared" si="0"/>
        <v>0</v>
      </c>
      <c r="L83" s="11">
        <f t="shared" si="1"/>
        <v>1</v>
      </c>
      <c r="M83" s="11"/>
      <c r="N83" s="11"/>
      <c r="O83" s="11"/>
      <c r="P83" s="11"/>
      <c r="Q83" s="12"/>
      <c r="R83" s="12"/>
      <c r="S83" s="13"/>
    </row>
    <row r="84" spans="1:19" x14ac:dyDescent="0.3">
      <c r="A84" s="22">
        <f t="shared" si="2"/>
        <v>0</v>
      </c>
      <c r="B84" s="23"/>
      <c r="C84" s="23"/>
      <c r="D84" s="24">
        <f t="shared" si="3"/>
        <v>0</v>
      </c>
      <c r="F84" s="20"/>
      <c r="G84" s="11"/>
      <c r="H84" s="11"/>
      <c r="I84" s="11"/>
      <c r="J84" s="11"/>
      <c r="K84" s="11">
        <f t="shared" si="0"/>
        <v>0</v>
      </c>
      <c r="L84" s="11">
        <f t="shared" si="1"/>
        <v>1</v>
      </c>
      <c r="M84" s="11"/>
      <c r="N84" s="11"/>
      <c r="O84" s="11"/>
      <c r="P84" s="11"/>
      <c r="Q84" s="12"/>
      <c r="R84" s="12"/>
      <c r="S84" s="13"/>
    </row>
    <row r="85" spans="1:19" x14ac:dyDescent="0.3">
      <c r="A85" s="22">
        <f t="shared" si="2"/>
        <v>0</v>
      </c>
      <c r="B85" s="23"/>
      <c r="C85" s="23"/>
      <c r="D85" s="24">
        <f t="shared" si="3"/>
        <v>0</v>
      </c>
      <c r="F85" s="20"/>
      <c r="G85" s="11"/>
      <c r="H85" s="11"/>
      <c r="I85" s="11"/>
      <c r="J85" s="11"/>
      <c r="K85" s="11">
        <f t="shared" ref="K85:K98" si="4">IF(B85=$M$20,18,IF(B85=$M$21,15,IF(B85=$M$22,12,IF(B85=$M$23,8,IF(B85=$M$24,2,0)))))</f>
        <v>0</v>
      </c>
      <c r="L85" s="11">
        <f t="shared" ref="L85:L98" si="5">IF(C85&lt;=3,1,IF(C85&lt;=5,0.6,IF(C85&gt;5,0.3,0)))</f>
        <v>1</v>
      </c>
      <c r="M85" s="11"/>
      <c r="N85" s="11"/>
      <c r="O85" s="11"/>
      <c r="P85" s="11"/>
      <c r="Q85" s="12"/>
      <c r="R85" s="12"/>
      <c r="S85" s="13"/>
    </row>
    <row r="86" spans="1:19" x14ac:dyDescent="0.3">
      <c r="A86" s="22">
        <f t="shared" ref="A86:A98" si="6">IF(B86&gt;0,A85+1,)</f>
        <v>0</v>
      </c>
      <c r="B86" s="23"/>
      <c r="C86" s="23"/>
      <c r="D86" s="24">
        <f t="shared" ref="D86:D98" si="7">K86*L86</f>
        <v>0</v>
      </c>
      <c r="F86" s="20"/>
      <c r="G86" s="11"/>
      <c r="H86" s="11"/>
      <c r="I86" s="11"/>
      <c r="J86" s="11"/>
      <c r="K86" s="11">
        <f t="shared" si="4"/>
        <v>0</v>
      </c>
      <c r="L86" s="11">
        <f t="shared" si="5"/>
        <v>1</v>
      </c>
      <c r="M86" s="11"/>
      <c r="N86" s="11"/>
      <c r="O86" s="11"/>
      <c r="P86" s="11"/>
      <c r="Q86" s="12"/>
      <c r="R86" s="12"/>
      <c r="S86" s="13"/>
    </row>
    <row r="87" spans="1:19" x14ac:dyDescent="0.3">
      <c r="A87" s="22">
        <f t="shared" si="6"/>
        <v>0</v>
      </c>
      <c r="B87" s="23"/>
      <c r="C87" s="23"/>
      <c r="D87" s="24">
        <f t="shared" si="7"/>
        <v>0</v>
      </c>
      <c r="F87" s="20"/>
      <c r="G87" s="11"/>
      <c r="H87" s="11"/>
      <c r="I87" s="11"/>
      <c r="J87" s="11"/>
      <c r="K87" s="11">
        <f t="shared" si="4"/>
        <v>0</v>
      </c>
      <c r="L87" s="11">
        <f t="shared" si="5"/>
        <v>1</v>
      </c>
      <c r="M87" s="11"/>
      <c r="N87" s="11"/>
      <c r="O87" s="11"/>
      <c r="P87" s="11"/>
      <c r="Q87" s="12"/>
      <c r="R87" s="12"/>
      <c r="S87" s="13"/>
    </row>
    <row r="88" spans="1:19" x14ac:dyDescent="0.3">
      <c r="A88" s="22">
        <f t="shared" si="6"/>
        <v>0</v>
      </c>
      <c r="B88" s="23"/>
      <c r="C88" s="23"/>
      <c r="D88" s="24">
        <f t="shared" si="7"/>
        <v>0</v>
      </c>
      <c r="F88" s="20"/>
      <c r="G88" s="11"/>
      <c r="H88" s="11"/>
      <c r="I88" s="11"/>
      <c r="J88" s="11"/>
      <c r="K88" s="11">
        <f t="shared" si="4"/>
        <v>0</v>
      </c>
      <c r="L88" s="11">
        <f t="shared" si="5"/>
        <v>1</v>
      </c>
      <c r="M88" s="11"/>
      <c r="N88" s="11"/>
      <c r="O88" s="11"/>
      <c r="P88" s="11"/>
      <c r="Q88" s="12"/>
      <c r="R88" s="12"/>
      <c r="S88" s="13"/>
    </row>
    <row r="89" spans="1:19" x14ac:dyDescent="0.3">
      <c r="A89" s="22">
        <f t="shared" si="6"/>
        <v>0</v>
      </c>
      <c r="B89" s="23"/>
      <c r="C89" s="23"/>
      <c r="D89" s="24">
        <f t="shared" si="7"/>
        <v>0</v>
      </c>
      <c r="F89" s="20"/>
      <c r="G89" s="11"/>
      <c r="H89" s="11"/>
      <c r="I89" s="11"/>
      <c r="J89" s="11"/>
      <c r="K89" s="11">
        <f t="shared" si="4"/>
        <v>0</v>
      </c>
      <c r="L89" s="11">
        <f t="shared" si="5"/>
        <v>1</v>
      </c>
      <c r="M89" s="11"/>
      <c r="N89" s="11"/>
      <c r="O89" s="11"/>
      <c r="P89" s="11"/>
      <c r="Q89" s="12"/>
      <c r="R89" s="12"/>
      <c r="S89" s="13"/>
    </row>
    <row r="90" spans="1:19" x14ac:dyDescent="0.3">
      <c r="A90" s="22">
        <f t="shared" si="6"/>
        <v>0</v>
      </c>
      <c r="B90" s="23"/>
      <c r="C90" s="23"/>
      <c r="D90" s="24">
        <f t="shared" si="7"/>
        <v>0</v>
      </c>
      <c r="F90" s="20"/>
      <c r="G90" s="11"/>
      <c r="H90" s="11"/>
      <c r="I90" s="11"/>
      <c r="J90" s="11"/>
      <c r="K90" s="11">
        <f t="shared" si="4"/>
        <v>0</v>
      </c>
      <c r="L90" s="11">
        <f t="shared" si="5"/>
        <v>1</v>
      </c>
      <c r="M90" s="11"/>
      <c r="N90" s="11"/>
      <c r="O90" s="11"/>
      <c r="P90" s="11"/>
      <c r="Q90" s="12"/>
      <c r="R90" s="12"/>
      <c r="S90" s="13"/>
    </row>
    <row r="91" spans="1:19" x14ac:dyDescent="0.3">
      <c r="A91" s="22">
        <f t="shared" si="6"/>
        <v>0</v>
      </c>
      <c r="B91" s="23"/>
      <c r="C91" s="23"/>
      <c r="D91" s="24">
        <f t="shared" si="7"/>
        <v>0</v>
      </c>
      <c r="F91" s="20"/>
      <c r="G91" s="11"/>
      <c r="H91" s="11"/>
      <c r="I91" s="11"/>
      <c r="J91" s="11"/>
      <c r="K91" s="11">
        <f t="shared" si="4"/>
        <v>0</v>
      </c>
      <c r="L91" s="11">
        <f t="shared" si="5"/>
        <v>1</v>
      </c>
      <c r="M91" s="11"/>
      <c r="N91" s="11"/>
      <c r="O91" s="11"/>
      <c r="P91" s="11"/>
      <c r="Q91" s="12"/>
      <c r="R91" s="12"/>
      <c r="S91" s="13"/>
    </row>
    <row r="92" spans="1:19" x14ac:dyDescent="0.3">
      <c r="A92" s="22">
        <f t="shared" si="6"/>
        <v>0</v>
      </c>
      <c r="B92" s="23"/>
      <c r="C92" s="23"/>
      <c r="D92" s="24">
        <f t="shared" si="7"/>
        <v>0</v>
      </c>
      <c r="F92" s="20"/>
      <c r="G92" s="11"/>
      <c r="H92" s="11"/>
      <c r="I92" s="11"/>
      <c r="J92" s="11"/>
      <c r="K92" s="11">
        <f t="shared" si="4"/>
        <v>0</v>
      </c>
      <c r="L92" s="11">
        <f t="shared" si="5"/>
        <v>1</v>
      </c>
      <c r="M92" s="11"/>
      <c r="N92" s="11"/>
      <c r="O92" s="11"/>
      <c r="P92" s="11"/>
      <c r="Q92" s="12"/>
      <c r="R92" s="12"/>
      <c r="S92" s="13"/>
    </row>
    <row r="93" spans="1:19" x14ac:dyDescent="0.3">
      <c r="A93" s="22">
        <f t="shared" si="6"/>
        <v>0</v>
      </c>
      <c r="B93" s="23"/>
      <c r="C93" s="23"/>
      <c r="D93" s="24">
        <f t="shared" si="7"/>
        <v>0</v>
      </c>
      <c r="F93" s="20"/>
      <c r="G93" s="11"/>
      <c r="H93" s="11"/>
      <c r="I93" s="11"/>
      <c r="J93" s="11"/>
      <c r="K93" s="11">
        <f t="shared" si="4"/>
        <v>0</v>
      </c>
      <c r="L93" s="11">
        <f t="shared" si="5"/>
        <v>1</v>
      </c>
      <c r="M93" s="11"/>
      <c r="N93" s="11"/>
      <c r="O93" s="11"/>
      <c r="P93" s="11"/>
      <c r="Q93" s="12"/>
      <c r="R93" s="12"/>
      <c r="S93" s="13"/>
    </row>
    <row r="94" spans="1:19" x14ac:dyDescent="0.3">
      <c r="A94" s="22">
        <f t="shared" si="6"/>
        <v>0</v>
      </c>
      <c r="B94" s="23"/>
      <c r="C94" s="23"/>
      <c r="D94" s="24">
        <f t="shared" si="7"/>
        <v>0</v>
      </c>
      <c r="F94" s="20"/>
      <c r="G94" s="11"/>
      <c r="H94" s="11"/>
      <c r="I94" s="11"/>
      <c r="J94" s="11"/>
      <c r="K94" s="11">
        <f t="shared" si="4"/>
        <v>0</v>
      </c>
      <c r="L94" s="11">
        <f t="shared" si="5"/>
        <v>1</v>
      </c>
      <c r="M94" s="11"/>
      <c r="N94" s="11"/>
      <c r="O94" s="11"/>
      <c r="P94" s="11"/>
      <c r="Q94" s="12"/>
      <c r="R94" s="12"/>
      <c r="S94" s="13"/>
    </row>
    <row r="95" spans="1:19" x14ac:dyDescent="0.3">
      <c r="A95" s="22">
        <f t="shared" si="6"/>
        <v>0</v>
      </c>
      <c r="B95" s="23"/>
      <c r="C95" s="23"/>
      <c r="D95" s="24">
        <f t="shared" si="7"/>
        <v>0</v>
      </c>
      <c r="F95" s="20"/>
      <c r="G95" s="11"/>
      <c r="H95" s="11"/>
      <c r="I95" s="11"/>
      <c r="J95" s="11"/>
      <c r="K95" s="11">
        <f t="shared" si="4"/>
        <v>0</v>
      </c>
      <c r="L95" s="11">
        <f t="shared" si="5"/>
        <v>1</v>
      </c>
      <c r="M95" s="11"/>
      <c r="N95" s="11"/>
      <c r="O95" s="11"/>
      <c r="P95" s="11"/>
      <c r="Q95" s="12"/>
      <c r="R95" s="12"/>
      <c r="S95" s="13"/>
    </row>
    <row r="96" spans="1:19" x14ac:dyDescent="0.3">
      <c r="A96" s="22">
        <f t="shared" si="6"/>
        <v>0</v>
      </c>
      <c r="B96" s="23"/>
      <c r="C96" s="23"/>
      <c r="D96" s="24">
        <f t="shared" si="7"/>
        <v>0</v>
      </c>
      <c r="F96" s="20"/>
      <c r="G96" s="11"/>
      <c r="H96" s="11"/>
      <c r="I96" s="11"/>
      <c r="J96" s="11"/>
      <c r="K96" s="11">
        <f t="shared" si="4"/>
        <v>0</v>
      </c>
      <c r="L96" s="11">
        <f t="shared" si="5"/>
        <v>1</v>
      </c>
      <c r="M96" s="11"/>
      <c r="N96" s="11"/>
      <c r="O96" s="11"/>
      <c r="P96" s="11"/>
      <c r="Q96" s="12"/>
      <c r="R96" s="12"/>
      <c r="S96" s="13"/>
    </row>
    <row r="97" spans="1:19" x14ac:dyDescent="0.3">
      <c r="A97" s="22">
        <f t="shared" si="6"/>
        <v>0</v>
      </c>
      <c r="B97" s="23"/>
      <c r="C97" s="23"/>
      <c r="D97" s="24">
        <f t="shared" si="7"/>
        <v>0</v>
      </c>
      <c r="F97" s="20"/>
      <c r="G97" s="11"/>
      <c r="H97" s="11"/>
      <c r="I97" s="11"/>
      <c r="J97" s="11"/>
      <c r="K97" s="11">
        <f t="shared" si="4"/>
        <v>0</v>
      </c>
      <c r="L97" s="11">
        <f t="shared" si="5"/>
        <v>1</v>
      </c>
      <c r="M97" s="11"/>
      <c r="N97" s="11"/>
      <c r="O97" s="11"/>
      <c r="P97" s="11"/>
      <c r="Q97" s="12"/>
      <c r="R97" s="12"/>
      <c r="S97" s="13"/>
    </row>
    <row r="98" spans="1:19" x14ac:dyDescent="0.3">
      <c r="A98" s="22">
        <f t="shared" si="6"/>
        <v>0</v>
      </c>
      <c r="B98" s="23"/>
      <c r="C98" s="23"/>
      <c r="D98" s="24">
        <f t="shared" si="7"/>
        <v>0</v>
      </c>
      <c r="F98" s="20"/>
      <c r="G98" s="11"/>
      <c r="H98" s="11"/>
      <c r="I98" s="11"/>
      <c r="J98" s="11"/>
      <c r="K98" s="11">
        <f t="shared" si="4"/>
        <v>0</v>
      </c>
      <c r="L98" s="11">
        <f t="shared" si="5"/>
        <v>1</v>
      </c>
      <c r="M98" s="11"/>
      <c r="N98" s="11"/>
      <c r="O98" s="11"/>
      <c r="P98" s="11"/>
      <c r="Q98" s="12"/>
      <c r="R98" s="12"/>
      <c r="S98" s="13"/>
    </row>
    <row r="99" spans="1:19" x14ac:dyDescent="0.3">
      <c r="F99" s="20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2"/>
      <c r="R99" s="12"/>
      <c r="S99" s="13"/>
    </row>
    <row r="100" spans="1:19" x14ac:dyDescent="0.3">
      <c r="F100" s="20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2"/>
      <c r="R100" s="12"/>
      <c r="S100" s="13"/>
    </row>
    <row r="101" spans="1:19" ht="15.6" x14ac:dyDescent="0.3">
      <c r="A101" s="9" t="s">
        <v>116</v>
      </c>
      <c r="F101" s="15">
        <f>SUM(E111:E134)</f>
        <v>0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2"/>
      <c r="R101" s="12"/>
      <c r="S101" s="13"/>
    </row>
    <row r="102" spans="1:19" ht="24" customHeight="1" x14ac:dyDescent="0.3">
      <c r="B102" s="56" t="s">
        <v>15</v>
      </c>
      <c r="C102" s="56"/>
      <c r="D102" s="56"/>
      <c r="E102" s="56"/>
      <c r="F102" s="20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/>
      <c r="R102" s="12"/>
      <c r="S102" s="13"/>
    </row>
    <row r="103" spans="1:19" ht="24" customHeight="1" x14ac:dyDescent="0.3">
      <c r="B103" s="56" t="s">
        <v>16</v>
      </c>
      <c r="C103" s="56"/>
      <c r="D103" s="56"/>
      <c r="E103" s="56"/>
      <c r="F103" s="20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2"/>
      <c r="R103" s="12"/>
      <c r="S103" s="13"/>
    </row>
    <row r="104" spans="1:19" ht="14.25" customHeight="1" x14ac:dyDescent="0.3">
      <c r="B104" s="56" t="s">
        <v>17</v>
      </c>
      <c r="C104" s="56"/>
      <c r="D104" s="56"/>
      <c r="E104" s="56"/>
      <c r="F104" s="20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2"/>
      <c r="R104" s="12"/>
      <c r="S104" s="13"/>
    </row>
    <row r="105" spans="1:19" ht="24" customHeight="1" x14ac:dyDescent="0.3">
      <c r="B105" s="56" t="s">
        <v>18</v>
      </c>
      <c r="C105" s="56"/>
      <c r="D105" s="56"/>
      <c r="E105" s="56"/>
      <c r="F105" s="74"/>
      <c r="G105" s="74"/>
      <c r="H105" s="74"/>
      <c r="I105" s="74"/>
      <c r="J105" s="11"/>
      <c r="K105" s="11"/>
      <c r="L105" s="11"/>
      <c r="M105" s="11"/>
      <c r="N105" s="11"/>
      <c r="O105" s="11"/>
      <c r="P105" s="11"/>
      <c r="Q105" s="12"/>
      <c r="R105" s="12"/>
      <c r="S105" s="13"/>
    </row>
    <row r="106" spans="1:19" ht="24" customHeight="1" x14ac:dyDescent="0.3">
      <c r="B106" s="56" t="s">
        <v>19</v>
      </c>
      <c r="C106" s="56"/>
      <c r="D106" s="56"/>
      <c r="E106" s="56"/>
      <c r="F106" s="20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3"/>
    </row>
    <row r="107" spans="1:19" ht="24" customHeight="1" x14ac:dyDescent="0.3">
      <c r="B107" s="56" t="s">
        <v>20</v>
      </c>
      <c r="C107" s="56"/>
      <c r="D107" s="56"/>
      <c r="E107" s="56"/>
      <c r="F107" s="20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2"/>
      <c r="R107" s="12"/>
      <c r="S107" s="13"/>
    </row>
    <row r="108" spans="1:19" ht="24" customHeight="1" x14ac:dyDescent="0.3">
      <c r="B108" s="56" t="s">
        <v>21</v>
      </c>
      <c r="C108" s="56"/>
      <c r="D108" s="56"/>
      <c r="E108" s="56"/>
      <c r="F108" s="20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/>
      <c r="R108" s="12"/>
      <c r="S108" s="13"/>
    </row>
    <row r="109" spans="1:19" x14ac:dyDescent="0.3">
      <c r="F109" s="20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2"/>
      <c r="R109" s="12"/>
      <c r="S109" s="13"/>
    </row>
    <row r="110" spans="1:19" ht="15.6" x14ac:dyDescent="0.3">
      <c r="B110" s="21" t="s">
        <v>22</v>
      </c>
      <c r="C110" s="21" t="s">
        <v>8</v>
      </c>
      <c r="D110" s="21" t="s">
        <v>23</v>
      </c>
      <c r="E110" s="21" t="s">
        <v>9</v>
      </c>
      <c r="F110" s="20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2"/>
      <c r="R110" s="12"/>
      <c r="S110" s="13"/>
    </row>
    <row r="111" spans="1:19" x14ac:dyDescent="0.3">
      <c r="A111" s="22">
        <f>IF(B111&gt;0,1,)</f>
        <v>0</v>
      </c>
      <c r="B111" s="23"/>
      <c r="C111" s="23"/>
      <c r="D111" s="26"/>
      <c r="E111" s="24">
        <f>J111*K111*L111</f>
        <v>0</v>
      </c>
      <c r="F111" s="20"/>
      <c r="G111" s="11"/>
      <c r="H111" s="11"/>
      <c r="I111" s="11"/>
      <c r="J111" s="11">
        <f>IF(B111=$M$111,1,IF(B111=$M$112,0.5,IF(B111=$M$113,0.5,)))</f>
        <v>0</v>
      </c>
      <c r="K111" s="11">
        <f>IF(D111=$N$111,10,IF(D111=$N$112,10,IF(D111=$N$113,20,)))</f>
        <v>0</v>
      </c>
      <c r="L111" s="11">
        <f>IF(C111=0,0,IF(C111=1,1,IF(C111=2,0.6,IF(C111&gt;2,0.3,0))))</f>
        <v>0</v>
      </c>
      <c r="M111" s="11" t="s">
        <v>24</v>
      </c>
      <c r="N111" s="11" t="s">
        <v>25</v>
      </c>
      <c r="O111" s="11"/>
      <c r="P111" s="11"/>
      <c r="Q111" s="12"/>
      <c r="R111" s="12"/>
      <c r="S111" s="13"/>
    </row>
    <row r="112" spans="1:19" x14ac:dyDescent="0.3">
      <c r="A112" s="22">
        <f>IF(B112&gt;0,A111+1,)</f>
        <v>0</v>
      </c>
      <c r="B112" s="23"/>
      <c r="C112" s="23"/>
      <c r="D112" s="26"/>
      <c r="E112" s="24">
        <f t="shared" ref="E112:E134" si="8">J112*K112*L112</f>
        <v>0</v>
      </c>
      <c r="F112" s="20"/>
      <c r="G112" s="11"/>
      <c r="H112" s="11"/>
      <c r="I112" s="11"/>
      <c r="J112" s="11">
        <f>IF(B112=$M$111,1,IF(B112=$M$112,0.5,IF(B112=$M$113,0.5,)))</f>
        <v>0</v>
      </c>
      <c r="K112" s="11">
        <f t="shared" ref="K112:K134" si="9">IF(D112=$N$111,10,IF(D112=$N$112,10,IF(D112=$N$113,20,)))</f>
        <v>0</v>
      </c>
      <c r="L112" s="11">
        <f t="shared" ref="L112:L134" si="10">IF(C112=0,0,IF(C112=1,1,IF(C112=2,0.6,IF(C112&gt;2,0.3,0))))</f>
        <v>0</v>
      </c>
      <c r="M112" s="11" t="s">
        <v>26</v>
      </c>
      <c r="N112" s="11" t="s">
        <v>27</v>
      </c>
      <c r="O112" s="11"/>
      <c r="P112" s="11"/>
      <c r="Q112" s="12"/>
      <c r="R112" s="12"/>
      <c r="S112" s="13"/>
    </row>
    <row r="113" spans="1:19" x14ac:dyDescent="0.3">
      <c r="A113" s="22">
        <f>IF(B113&gt;0,A112+1,)</f>
        <v>0</v>
      </c>
      <c r="B113" s="23"/>
      <c r="C113" s="23"/>
      <c r="D113" s="26"/>
      <c r="E113" s="24">
        <f t="shared" si="8"/>
        <v>0</v>
      </c>
      <c r="F113" s="20"/>
      <c r="G113" s="11"/>
      <c r="H113" s="11"/>
      <c r="I113" s="11"/>
      <c r="J113" s="11">
        <f>IF(B113=$M$111,1,IF(B113=$M$112,0.5,IF(B113=$M$113,0.5,)))</f>
        <v>0</v>
      </c>
      <c r="K113" s="11">
        <f t="shared" si="9"/>
        <v>0</v>
      </c>
      <c r="L113" s="11">
        <f t="shared" si="10"/>
        <v>0</v>
      </c>
      <c r="M113" s="11" t="s">
        <v>28</v>
      </c>
      <c r="N113" s="11" t="s">
        <v>29</v>
      </c>
      <c r="O113" s="11"/>
      <c r="P113" s="11"/>
      <c r="Q113" s="12"/>
      <c r="R113" s="12"/>
      <c r="S113" s="13"/>
    </row>
    <row r="114" spans="1:19" x14ac:dyDescent="0.3">
      <c r="A114" s="22">
        <f t="shared" ref="A114:A134" si="11">IF(B114&gt;0,A113+1,)</f>
        <v>0</v>
      </c>
      <c r="B114" s="23"/>
      <c r="C114" s="23"/>
      <c r="D114" s="26"/>
      <c r="E114" s="24">
        <f t="shared" si="8"/>
        <v>0</v>
      </c>
      <c r="F114" s="20"/>
      <c r="G114" s="11"/>
      <c r="H114" s="11"/>
      <c r="I114" s="11"/>
      <c r="J114" s="11">
        <f t="shared" ref="J114:J134" si="12">IF(B114=$M$111,1,IF(B114=$M$112,0.5,IF(B114=$M$113,0.5,)))</f>
        <v>0</v>
      </c>
      <c r="K114" s="11">
        <f t="shared" si="9"/>
        <v>0</v>
      </c>
      <c r="L114" s="11">
        <f t="shared" si="10"/>
        <v>0</v>
      </c>
      <c r="M114" s="11"/>
      <c r="N114" s="11"/>
      <c r="O114" s="11"/>
      <c r="P114" s="11"/>
      <c r="Q114" s="12"/>
      <c r="R114" s="12"/>
      <c r="S114" s="13"/>
    </row>
    <row r="115" spans="1:19" x14ac:dyDescent="0.3">
      <c r="A115" s="22">
        <f t="shared" si="11"/>
        <v>0</v>
      </c>
      <c r="B115" s="23"/>
      <c r="C115" s="23"/>
      <c r="D115" s="26"/>
      <c r="E115" s="24">
        <f t="shared" si="8"/>
        <v>0</v>
      </c>
      <c r="F115" s="20"/>
      <c r="G115" s="11"/>
      <c r="H115" s="11"/>
      <c r="I115" s="11"/>
      <c r="J115" s="11">
        <f t="shared" si="12"/>
        <v>0</v>
      </c>
      <c r="K115" s="11">
        <f t="shared" si="9"/>
        <v>0</v>
      </c>
      <c r="L115" s="11">
        <f t="shared" si="10"/>
        <v>0</v>
      </c>
      <c r="M115" s="11"/>
      <c r="N115" s="11"/>
      <c r="O115" s="11"/>
      <c r="P115" s="11"/>
      <c r="Q115" s="12"/>
      <c r="R115" s="12"/>
      <c r="S115" s="13"/>
    </row>
    <row r="116" spans="1:19" x14ac:dyDescent="0.3">
      <c r="A116" s="22">
        <f t="shared" si="11"/>
        <v>0</v>
      </c>
      <c r="B116" s="23"/>
      <c r="C116" s="23"/>
      <c r="D116" s="26"/>
      <c r="E116" s="24">
        <f t="shared" si="8"/>
        <v>0</v>
      </c>
      <c r="F116" s="20"/>
      <c r="G116" s="11"/>
      <c r="H116" s="11"/>
      <c r="I116" s="11"/>
      <c r="J116" s="11">
        <f t="shared" si="12"/>
        <v>0</v>
      </c>
      <c r="K116" s="11">
        <f t="shared" si="9"/>
        <v>0</v>
      </c>
      <c r="L116" s="11">
        <f t="shared" si="10"/>
        <v>0</v>
      </c>
      <c r="M116" s="11"/>
      <c r="N116" s="11"/>
      <c r="O116" s="11"/>
      <c r="P116" s="11"/>
      <c r="Q116" s="12"/>
      <c r="R116" s="12"/>
      <c r="S116" s="13"/>
    </row>
    <row r="117" spans="1:19" x14ac:dyDescent="0.3">
      <c r="A117" s="22">
        <f t="shared" si="11"/>
        <v>0</v>
      </c>
      <c r="B117" s="23"/>
      <c r="C117" s="23"/>
      <c r="D117" s="26"/>
      <c r="E117" s="24">
        <f t="shared" si="8"/>
        <v>0</v>
      </c>
      <c r="F117" s="20"/>
      <c r="G117" s="11"/>
      <c r="H117" s="11"/>
      <c r="I117" s="11"/>
      <c r="J117" s="11">
        <f t="shared" si="12"/>
        <v>0</v>
      </c>
      <c r="K117" s="11">
        <f t="shared" si="9"/>
        <v>0</v>
      </c>
      <c r="L117" s="11">
        <f t="shared" si="10"/>
        <v>0</v>
      </c>
      <c r="M117" s="11"/>
      <c r="N117" s="11"/>
      <c r="O117" s="11"/>
      <c r="P117" s="11"/>
      <c r="Q117" s="12"/>
      <c r="R117" s="12"/>
      <c r="S117" s="13"/>
    </row>
    <row r="118" spans="1:19" x14ac:dyDescent="0.3">
      <c r="A118" s="22">
        <f t="shared" si="11"/>
        <v>0</v>
      </c>
      <c r="B118" s="23"/>
      <c r="C118" s="23"/>
      <c r="D118" s="26"/>
      <c r="E118" s="24">
        <f t="shared" si="8"/>
        <v>0</v>
      </c>
      <c r="F118" s="20"/>
      <c r="G118" s="11"/>
      <c r="H118" s="11"/>
      <c r="I118" s="11"/>
      <c r="J118" s="11">
        <f t="shared" si="12"/>
        <v>0</v>
      </c>
      <c r="K118" s="11">
        <f t="shared" si="9"/>
        <v>0</v>
      </c>
      <c r="L118" s="11">
        <f t="shared" si="10"/>
        <v>0</v>
      </c>
      <c r="M118" s="11"/>
      <c r="N118" s="11"/>
      <c r="O118" s="11"/>
      <c r="P118" s="11"/>
      <c r="Q118" s="12"/>
      <c r="R118" s="12"/>
      <c r="S118" s="13"/>
    </row>
    <row r="119" spans="1:19" x14ac:dyDescent="0.3">
      <c r="A119" s="22">
        <f t="shared" si="11"/>
        <v>0</v>
      </c>
      <c r="B119" s="23"/>
      <c r="C119" s="23"/>
      <c r="D119" s="26"/>
      <c r="E119" s="24">
        <f t="shared" si="8"/>
        <v>0</v>
      </c>
      <c r="F119" s="20"/>
      <c r="G119" s="11"/>
      <c r="H119" s="11"/>
      <c r="I119" s="11"/>
      <c r="J119" s="11">
        <f t="shared" si="12"/>
        <v>0</v>
      </c>
      <c r="K119" s="11">
        <f t="shared" si="9"/>
        <v>0</v>
      </c>
      <c r="L119" s="11">
        <f t="shared" si="10"/>
        <v>0</v>
      </c>
      <c r="M119" s="11"/>
      <c r="N119" s="11"/>
      <c r="O119" s="11"/>
      <c r="P119" s="11"/>
      <c r="Q119" s="12"/>
      <c r="R119" s="12"/>
      <c r="S119" s="13"/>
    </row>
    <row r="120" spans="1:19" x14ac:dyDescent="0.3">
      <c r="A120" s="22">
        <f t="shared" si="11"/>
        <v>0</v>
      </c>
      <c r="B120" s="23"/>
      <c r="C120" s="23"/>
      <c r="D120" s="26"/>
      <c r="E120" s="24">
        <f t="shared" si="8"/>
        <v>0</v>
      </c>
      <c r="F120" s="20"/>
      <c r="G120" s="11"/>
      <c r="H120" s="11"/>
      <c r="I120" s="11"/>
      <c r="J120" s="11">
        <f t="shared" si="12"/>
        <v>0</v>
      </c>
      <c r="K120" s="11">
        <f t="shared" si="9"/>
        <v>0</v>
      </c>
      <c r="L120" s="11">
        <f t="shared" si="10"/>
        <v>0</v>
      </c>
      <c r="M120" s="11"/>
      <c r="N120" s="11"/>
      <c r="O120" s="11"/>
      <c r="P120" s="11"/>
      <c r="Q120" s="12"/>
      <c r="R120" s="12"/>
      <c r="S120" s="13"/>
    </row>
    <row r="121" spans="1:19" x14ac:dyDescent="0.3">
      <c r="A121" s="22">
        <f t="shared" si="11"/>
        <v>0</v>
      </c>
      <c r="B121" s="23"/>
      <c r="C121" s="23"/>
      <c r="D121" s="26"/>
      <c r="E121" s="24">
        <f t="shared" si="8"/>
        <v>0</v>
      </c>
      <c r="F121" s="20"/>
      <c r="G121" s="11"/>
      <c r="H121" s="11"/>
      <c r="I121" s="11"/>
      <c r="J121" s="11">
        <f t="shared" si="12"/>
        <v>0</v>
      </c>
      <c r="K121" s="11">
        <f t="shared" si="9"/>
        <v>0</v>
      </c>
      <c r="L121" s="11">
        <f t="shared" si="10"/>
        <v>0</v>
      </c>
      <c r="M121" s="11"/>
      <c r="N121" s="11"/>
      <c r="O121" s="11"/>
      <c r="P121" s="11"/>
      <c r="Q121" s="12"/>
      <c r="R121" s="12"/>
      <c r="S121" s="13"/>
    </row>
    <row r="122" spans="1:19" x14ac:dyDescent="0.3">
      <c r="A122" s="22">
        <f t="shared" si="11"/>
        <v>0</v>
      </c>
      <c r="B122" s="23"/>
      <c r="C122" s="23"/>
      <c r="D122" s="26"/>
      <c r="E122" s="24">
        <f t="shared" si="8"/>
        <v>0</v>
      </c>
      <c r="F122" s="20"/>
      <c r="G122" s="11"/>
      <c r="H122" s="11"/>
      <c r="I122" s="11"/>
      <c r="J122" s="11">
        <f t="shared" si="12"/>
        <v>0</v>
      </c>
      <c r="K122" s="11">
        <f t="shared" si="9"/>
        <v>0</v>
      </c>
      <c r="L122" s="11">
        <f t="shared" si="10"/>
        <v>0</v>
      </c>
      <c r="M122" s="11"/>
      <c r="N122" s="11"/>
      <c r="O122" s="11"/>
      <c r="P122" s="11"/>
      <c r="Q122" s="12"/>
      <c r="R122" s="12"/>
      <c r="S122" s="13"/>
    </row>
    <row r="123" spans="1:19" x14ac:dyDescent="0.3">
      <c r="A123" s="22">
        <f t="shared" si="11"/>
        <v>0</v>
      </c>
      <c r="B123" s="23"/>
      <c r="C123" s="23"/>
      <c r="D123" s="26"/>
      <c r="E123" s="24">
        <f t="shared" si="8"/>
        <v>0</v>
      </c>
      <c r="F123" s="20"/>
      <c r="G123" s="11"/>
      <c r="H123" s="11"/>
      <c r="I123" s="11"/>
      <c r="J123" s="11">
        <f t="shared" si="12"/>
        <v>0</v>
      </c>
      <c r="K123" s="11">
        <f t="shared" si="9"/>
        <v>0</v>
      </c>
      <c r="L123" s="11">
        <f t="shared" si="10"/>
        <v>0</v>
      </c>
      <c r="M123" s="11"/>
      <c r="N123" s="11"/>
      <c r="O123" s="11"/>
      <c r="P123" s="11"/>
      <c r="Q123" s="12"/>
      <c r="R123" s="12"/>
      <c r="S123" s="13"/>
    </row>
    <row r="124" spans="1:19" x14ac:dyDescent="0.3">
      <c r="A124" s="22">
        <f t="shared" si="11"/>
        <v>0</v>
      </c>
      <c r="B124" s="23"/>
      <c r="C124" s="23"/>
      <c r="D124" s="26"/>
      <c r="E124" s="24">
        <f t="shared" si="8"/>
        <v>0</v>
      </c>
      <c r="F124" s="20"/>
      <c r="G124" s="11"/>
      <c r="H124" s="11"/>
      <c r="I124" s="11"/>
      <c r="J124" s="11">
        <f t="shared" si="12"/>
        <v>0</v>
      </c>
      <c r="K124" s="11">
        <f t="shared" si="9"/>
        <v>0</v>
      </c>
      <c r="L124" s="11">
        <f t="shared" si="10"/>
        <v>0</v>
      </c>
      <c r="M124" s="11"/>
      <c r="N124" s="11"/>
      <c r="O124" s="11"/>
      <c r="P124" s="11"/>
      <c r="Q124" s="12"/>
      <c r="R124" s="12"/>
      <c r="S124" s="13"/>
    </row>
    <row r="125" spans="1:19" x14ac:dyDescent="0.3">
      <c r="A125" s="22">
        <f t="shared" si="11"/>
        <v>0</v>
      </c>
      <c r="B125" s="23"/>
      <c r="C125" s="23"/>
      <c r="D125" s="26"/>
      <c r="E125" s="24">
        <f t="shared" si="8"/>
        <v>0</v>
      </c>
      <c r="F125" s="20"/>
      <c r="G125" s="11"/>
      <c r="H125" s="11"/>
      <c r="I125" s="11"/>
      <c r="J125" s="11">
        <f t="shared" si="12"/>
        <v>0</v>
      </c>
      <c r="K125" s="11">
        <f t="shared" si="9"/>
        <v>0</v>
      </c>
      <c r="L125" s="11">
        <f t="shared" si="10"/>
        <v>0</v>
      </c>
      <c r="M125" s="11"/>
      <c r="N125" s="11"/>
      <c r="O125" s="11"/>
      <c r="P125" s="11"/>
      <c r="Q125" s="12"/>
      <c r="R125" s="12"/>
      <c r="S125" s="13"/>
    </row>
    <row r="126" spans="1:19" x14ac:dyDescent="0.3">
      <c r="A126" s="22">
        <f t="shared" si="11"/>
        <v>0</v>
      </c>
      <c r="B126" s="23"/>
      <c r="C126" s="23"/>
      <c r="D126" s="26"/>
      <c r="E126" s="24">
        <f t="shared" si="8"/>
        <v>0</v>
      </c>
      <c r="F126" s="20"/>
      <c r="G126" s="11"/>
      <c r="H126" s="11"/>
      <c r="I126" s="11"/>
      <c r="J126" s="11">
        <f t="shared" si="12"/>
        <v>0</v>
      </c>
      <c r="K126" s="11">
        <f t="shared" si="9"/>
        <v>0</v>
      </c>
      <c r="L126" s="11">
        <f t="shared" si="10"/>
        <v>0</v>
      </c>
      <c r="M126" s="11"/>
      <c r="N126" s="11"/>
      <c r="O126" s="11"/>
      <c r="P126" s="11"/>
      <c r="Q126" s="12"/>
      <c r="R126" s="12"/>
      <c r="S126" s="13"/>
    </row>
    <row r="127" spans="1:19" x14ac:dyDescent="0.3">
      <c r="A127" s="22">
        <f t="shared" si="11"/>
        <v>0</v>
      </c>
      <c r="B127" s="23"/>
      <c r="C127" s="23"/>
      <c r="D127" s="26"/>
      <c r="E127" s="24">
        <f t="shared" si="8"/>
        <v>0</v>
      </c>
      <c r="F127" s="20"/>
      <c r="G127" s="11"/>
      <c r="H127" s="11"/>
      <c r="I127" s="11"/>
      <c r="J127" s="11">
        <f t="shared" si="12"/>
        <v>0</v>
      </c>
      <c r="K127" s="11">
        <f t="shared" si="9"/>
        <v>0</v>
      </c>
      <c r="L127" s="11">
        <f t="shared" si="10"/>
        <v>0</v>
      </c>
      <c r="M127" s="11"/>
      <c r="N127" s="11"/>
      <c r="O127" s="11"/>
      <c r="P127" s="11"/>
      <c r="Q127" s="12"/>
      <c r="R127" s="12"/>
      <c r="S127" s="13"/>
    </row>
    <row r="128" spans="1:19" x14ac:dyDescent="0.3">
      <c r="A128" s="22">
        <f t="shared" si="11"/>
        <v>0</v>
      </c>
      <c r="B128" s="23"/>
      <c r="C128" s="23"/>
      <c r="D128" s="26"/>
      <c r="E128" s="24">
        <f t="shared" si="8"/>
        <v>0</v>
      </c>
      <c r="F128" s="20"/>
      <c r="G128" s="11"/>
      <c r="H128" s="11"/>
      <c r="I128" s="11"/>
      <c r="J128" s="11">
        <f t="shared" si="12"/>
        <v>0</v>
      </c>
      <c r="K128" s="11">
        <f t="shared" si="9"/>
        <v>0</v>
      </c>
      <c r="L128" s="11">
        <f t="shared" si="10"/>
        <v>0</v>
      </c>
      <c r="M128" s="11"/>
      <c r="N128" s="11"/>
      <c r="O128" s="11"/>
      <c r="P128" s="11"/>
      <c r="Q128" s="12"/>
      <c r="R128" s="12"/>
      <c r="S128" s="13"/>
    </row>
    <row r="129" spans="1:19" x14ac:dyDescent="0.3">
      <c r="A129" s="22">
        <f t="shared" si="11"/>
        <v>0</v>
      </c>
      <c r="B129" s="23"/>
      <c r="C129" s="23"/>
      <c r="D129" s="26"/>
      <c r="E129" s="24">
        <f t="shared" si="8"/>
        <v>0</v>
      </c>
      <c r="F129" s="20"/>
      <c r="G129" s="11"/>
      <c r="H129" s="11"/>
      <c r="I129" s="11"/>
      <c r="J129" s="11">
        <f t="shared" si="12"/>
        <v>0</v>
      </c>
      <c r="K129" s="11">
        <f t="shared" si="9"/>
        <v>0</v>
      </c>
      <c r="L129" s="11">
        <f t="shared" si="10"/>
        <v>0</v>
      </c>
      <c r="M129" s="11"/>
      <c r="N129" s="11"/>
      <c r="O129" s="11"/>
      <c r="P129" s="11"/>
      <c r="Q129" s="12"/>
      <c r="R129" s="12"/>
      <c r="S129" s="13"/>
    </row>
    <row r="130" spans="1:19" x14ac:dyDescent="0.3">
      <c r="A130" s="22">
        <f t="shared" si="11"/>
        <v>0</v>
      </c>
      <c r="B130" s="23"/>
      <c r="C130" s="23"/>
      <c r="D130" s="26"/>
      <c r="E130" s="24">
        <f t="shared" si="8"/>
        <v>0</v>
      </c>
      <c r="F130" s="20"/>
      <c r="G130" s="11"/>
      <c r="H130" s="11"/>
      <c r="I130" s="11"/>
      <c r="J130" s="11">
        <f t="shared" si="12"/>
        <v>0</v>
      </c>
      <c r="K130" s="11">
        <f t="shared" si="9"/>
        <v>0</v>
      </c>
      <c r="L130" s="11">
        <f t="shared" si="10"/>
        <v>0</v>
      </c>
      <c r="M130" s="11"/>
      <c r="N130" s="11"/>
      <c r="O130" s="11"/>
      <c r="P130" s="11"/>
      <c r="Q130" s="12"/>
      <c r="R130" s="12"/>
      <c r="S130" s="13"/>
    </row>
    <row r="131" spans="1:19" x14ac:dyDescent="0.3">
      <c r="A131" s="22">
        <f t="shared" si="11"/>
        <v>0</v>
      </c>
      <c r="B131" s="23"/>
      <c r="C131" s="23"/>
      <c r="D131" s="26"/>
      <c r="E131" s="24">
        <f t="shared" si="8"/>
        <v>0</v>
      </c>
      <c r="F131" s="20"/>
      <c r="G131" s="11"/>
      <c r="H131" s="11"/>
      <c r="I131" s="11"/>
      <c r="J131" s="11">
        <f t="shared" si="12"/>
        <v>0</v>
      </c>
      <c r="K131" s="11">
        <f t="shared" si="9"/>
        <v>0</v>
      </c>
      <c r="L131" s="11">
        <f t="shared" si="10"/>
        <v>0</v>
      </c>
      <c r="M131" s="11"/>
      <c r="N131" s="11"/>
      <c r="O131" s="11"/>
      <c r="P131" s="11"/>
      <c r="Q131" s="12"/>
      <c r="R131" s="12"/>
      <c r="S131" s="13"/>
    </row>
    <row r="132" spans="1:19" x14ac:dyDescent="0.3">
      <c r="A132" s="22">
        <f t="shared" si="11"/>
        <v>0</v>
      </c>
      <c r="B132" s="23"/>
      <c r="C132" s="23"/>
      <c r="D132" s="26"/>
      <c r="E132" s="24">
        <f t="shared" si="8"/>
        <v>0</v>
      </c>
      <c r="F132" s="20"/>
      <c r="G132" s="11"/>
      <c r="H132" s="11"/>
      <c r="I132" s="11"/>
      <c r="J132" s="11">
        <f t="shared" si="12"/>
        <v>0</v>
      </c>
      <c r="K132" s="11">
        <f t="shared" si="9"/>
        <v>0</v>
      </c>
      <c r="L132" s="11">
        <f t="shared" si="10"/>
        <v>0</v>
      </c>
      <c r="M132" s="11"/>
      <c r="N132" s="11"/>
      <c r="O132" s="11"/>
      <c r="P132" s="11"/>
      <c r="Q132" s="12"/>
      <c r="R132" s="12"/>
      <c r="S132" s="13"/>
    </row>
    <row r="133" spans="1:19" x14ac:dyDescent="0.3">
      <c r="A133" s="22">
        <f t="shared" si="11"/>
        <v>0</v>
      </c>
      <c r="B133" s="23"/>
      <c r="C133" s="23"/>
      <c r="D133" s="26"/>
      <c r="E133" s="24">
        <f t="shared" si="8"/>
        <v>0</v>
      </c>
      <c r="F133" s="20"/>
      <c r="G133" s="11"/>
      <c r="H133" s="11"/>
      <c r="I133" s="11"/>
      <c r="J133" s="11">
        <f t="shared" si="12"/>
        <v>0</v>
      </c>
      <c r="K133" s="11">
        <f t="shared" si="9"/>
        <v>0</v>
      </c>
      <c r="L133" s="11">
        <f t="shared" si="10"/>
        <v>0</v>
      </c>
      <c r="M133" s="11"/>
      <c r="N133" s="11"/>
      <c r="O133" s="11"/>
      <c r="P133" s="11"/>
      <c r="Q133" s="12"/>
      <c r="R133" s="12"/>
      <c r="S133" s="13"/>
    </row>
    <row r="134" spans="1:19" x14ac:dyDescent="0.3">
      <c r="A134" s="22">
        <f t="shared" si="11"/>
        <v>0</v>
      </c>
      <c r="B134" s="23"/>
      <c r="C134" s="23"/>
      <c r="D134" s="26"/>
      <c r="E134" s="24">
        <f t="shared" si="8"/>
        <v>0</v>
      </c>
      <c r="F134" s="20"/>
      <c r="G134" s="11"/>
      <c r="H134" s="11"/>
      <c r="I134" s="11"/>
      <c r="J134" s="11">
        <f t="shared" si="12"/>
        <v>0</v>
      </c>
      <c r="K134" s="11">
        <f t="shared" si="9"/>
        <v>0</v>
      </c>
      <c r="L134" s="11">
        <f t="shared" si="10"/>
        <v>0</v>
      </c>
      <c r="M134" s="11"/>
      <c r="N134" s="11"/>
      <c r="O134" s="11"/>
      <c r="P134" s="11"/>
      <c r="Q134" s="12"/>
      <c r="R134" s="12"/>
      <c r="S134" s="13"/>
    </row>
    <row r="135" spans="1:19" x14ac:dyDescent="0.3">
      <c r="F135" s="20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2"/>
      <c r="R135" s="12"/>
      <c r="S135" s="13"/>
    </row>
    <row r="136" spans="1:19" x14ac:dyDescent="0.3">
      <c r="F136" s="20"/>
      <c r="G136" s="11"/>
      <c r="H136" s="11"/>
      <c r="I136" s="11"/>
      <c r="J136" s="11"/>
      <c r="K136" s="27"/>
      <c r="L136" s="11"/>
      <c r="M136" s="11"/>
      <c r="N136" s="11"/>
      <c r="O136" s="11"/>
      <c r="P136" s="11"/>
      <c r="Q136" s="12"/>
      <c r="R136" s="12"/>
      <c r="S136" s="13"/>
    </row>
    <row r="137" spans="1:19" ht="15.6" x14ac:dyDescent="0.3">
      <c r="A137" s="9" t="s">
        <v>117</v>
      </c>
      <c r="F137" s="15">
        <f>SUM(D141:D165)</f>
        <v>0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2"/>
      <c r="R137" s="12"/>
      <c r="S137" s="13"/>
    </row>
    <row r="138" spans="1:19" ht="26.25" customHeight="1" x14ac:dyDescent="0.3">
      <c r="A138" s="28"/>
      <c r="B138" s="56" t="s">
        <v>30</v>
      </c>
      <c r="C138" s="56"/>
      <c r="D138" s="56"/>
      <c r="E138" s="56"/>
      <c r="F138" s="20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/>
      <c r="R138" s="12"/>
      <c r="S138" s="13"/>
    </row>
    <row r="139" spans="1:19" x14ac:dyDescent="0.3">
      <c r="A139" s="28"/>
      <c r="F139" s="20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2"/>
      <c r="R139" s="12"/>
      <c r="S139" s="13"/>
    </row>
    <row r="140" spans="1:19" ht="15.6" x14ac:dyDescent="0.3">
      <c r="B140" s="21" t="s">
        <v>23</v>
      </c>
      <c r="C140" s="21" t="s">
        <v>8</v>
      </c>
      <c r="D140" s="21" t="s">
        <v>9</v>
      </c>
      <c r="F140" s="20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2"/>
      <c r="R140" s="12"/>
      <c r="S140" s="13"/>
    </row>
    <row r="141" spans="1:19" x14ac:dyDescent="0.3">
      <c r="A141" s="22">
        <f>IF(B141&gt;0,1,)</f>
        <v>0</v>
      </c>
      <c r="B141" s="23"/>
      <c r="C141" s="23"/>
      <c r="D141" s="24">
        <f>K141*L141</f>
        <v>0</v>
      </c>
      <c r="F141" s="20"/>
      <c r="G141" s="11"/>
      <c r="H141" s="11"/>
      <c r="I141" s="11"/>
      <c r="J141" s="11"/>
      <c r="K141" s="11">
        <f t="shared" ref="K141:K165" si="13">IF(B141=$M$141,1.5,IF(B141=$M$142,1.5,IF(B141=$M$143,4,)))</f>
        <v>0</v>
      </c>
      <c r="L141" s="11">
        <f>IF(C141=0,0,IF(C141&lt;=2,1,IF(C141&lt;=4,0.6,IF(C141&gt;=5,0.3,0))))</f>
        <v>0</v>
      </c>
      <c r="M141" s="11" t="s">
        <v>25</v>
      </c>
      <c r="N141" s="11"/>
      <c r="O141" s="11"/>
      <c r="P141" s="11"/>
      <c r="Q141" s="12"/>
      <c r="R141" s="12"/>
      <c r="S141" s="13"/>
    </row>
    <row r="142" spans="1:19" x14ac:dyDescent="0.3">
      <c r="A142" s="22">
        <f>IF(B142&gt;0,A141+1,)</f>
        <v>0</v>
      </c>
      <c r="B142" s="23"/>
      <c r="C142" s="23"/>
      <c r="D142" s="24">
        <f t="shared" ref="D142:D165" si="14">K142*L142</f>
        <v>0</v>
      </c>
      <c r="F142" s="20"/>
      <c r="G142" s="11"/>
      <c r="H142" s="11"/>
      <c r="I142" s="11"/>
      <c r="J142" s="11"/>
      <c r="K142" s="11">
        <f t="shared" si="13"/>
        <v>0</v>
      </c>
      <c r="L142" s="11">
        <f t="shared" ref="L142:L165" si="15">IF(C142=0,0,IF(C142&lt;=2,1,IF(C142&lt;=4,0.6,IF(C142&gt;=5,0.3,0))))</f>
        <v>0</v>
      </c>
      <c r="M142" s="11" t="s">
        <v>27</v>
      </c>
      <c r="N142" s="11"/>
      <c r="O142" s="11"/>
      <c r="P142" s="11"/>
      <c r="Q142" s="12"/>
      <c r="R142" s="12"/>
      <c r="S142" s="13"/>
    </row>
    <row r="143" spans="1:19" x14ac:dyDescent="0.3">
      <c r="A143" s="22">
        <f>IF(B143&gt;0,A142+1,)</f>
        <v>0</v>
      </c>
      <c r="B143" s="23"/>
      <c r="C143" s="23"/>
      <c r="D143" s="24">
        <f t="shared" si="14"/>
        <v>0</v>
      </c>
      <c r="F143" s="20"/>
      <c r="G143" s="11"/>
      <c r="H143" s="11"/>
      <c r="I143" s="11"/>
      <c r="J143" s="11"/>
      <c r="K143" s="11">
        <f t="shared" si="13"/>
        <v>0</v>
      </c>
      <c r="L143" s="11">
        <f t="shared" si="15"/>
        <v>0</v>
      </c>
      <c r="M143" s="11" t="s">
        <v>29</v>
      </c>
      <c r="N143" s="11"/>
      <c r="O143" s="11"/>
      <c r="P143" s="11"/>
      <c r="Q143" s="12"/>
      <c r="R143" s="12"/>
      <c r="S143" s="13"/>
    </row>
    <row r="144" spans="1:19" x14ac:dyDescent="0.3">
      <c r="A144" s="22">
        <f>IF(B144&gt;0,A143+1,)</f>
        <v>0</v>
      </c>
      <c r="B144" s="23"/>
      <c r="C144" s="23"/>
      <c r="D144" s="24">
        <f t="shared" si="14"/>
        <v>0</v>
      </c>
      <c r="F144" s="20"/>
      <c r="G144" s="11"/>
      <c r="H144" s="11"/>
      <c r="I144" s="11"/>
      <c r="J144" s="11"/>
      <c r="K144" s="11">
        <f t="shared" si="13"/>
        <v>0</v>
      </c>
      <c r="L144" s="11">
        <f t="shared" si="15"/>
        <v>0</v>
      </c>
      <c r="M144" s="11"/>
      <c r="N144" s="11"/>
      <c r="O144" s="11"/>
      <c r="P144" s="11"/>
      <c r="Q144" s="12"/>
      <c r="R144" s="12"/>
      <c r="S144" s="13"/>
    </row>
    <row r="145" spans="1:19" x14ac:dyDescent="0.3">
      <c r="A145" s="22">
        <f>IF(B145&gt;0,A144+1,)</f>
        <v>0</v>
      </c>
      <c r="B145" s="23"/>
      <c r="C145" s="23"/>
      <c r="D145" s="24">
        <f t="shared" si="14"/>
        <v>0</v>
      </c>
      <c r="F145" s="20"/>
      <c r="G145" s="11"/>
      <c r="H145" s="11"/>
      <c r="I145" s="11"/>
      <c r="J145" s="11"/>
      <c r="K145" s="11">
        <f t="shared" si="13"/>
        <v>0</v>
      </c>
      <c r="L145" s="11">
        <f t="shared" si="15"/>
        <v>0</v>
      </c>
      <c r="M145" s="11"/>
      <c r="N145" s="11"/>
      <c r="O145" s="11"/>
      <c r="P145" s="11"/>
      <c r="Q145" s="12"/>
      <c r="R145" s="12"/>
      <c r="S145" s="13"/>
    </row>
    <row r="146" spans="1:19" x14ac:dyDescent="0.3">
      <c r="A146" s="22">
        <f>IF(B146&gt;0,A145+1,)</f>
        <v>0</v>
      </c>
      <c r="B146" s="23"/>
      <c r="C146" s="23"/>
      <c r="D146" s="24">
        <f t="shared" si="14"/>
        <v>0</v>
      </c>
      <c r="F146" s="20"/>
      <c r="G146" s="11"/>
      <c r="H146" s="11"/>
      <c r="I146" s="11"/>
      <c r="J146" s="11"/>
      <c r="K146" s="11">
        <f t="shared" si="13"/>
        <v>0</v>
      </c>
      <c r="L146" s="11">
        <f t="shared" si="15"/>
        <v>0</v>
      </c>
      <c r="M146" s="11"/>
      <c r="N146" s="11"/>
      <c r="O146" s="11"/>
      <c r="P146" s="11"/>
      <c r="Q146" s="12"/>
      <c r="R146" s="12"/>
      <c r="S146" s="13"/>
    </row>
    <row r="147" spans="1:19" x14ac:dyDescent="0.3">
      <c r="A147" s="22">
        <f t="shared" ref="A147:A165" si="16">IF(B147&gt;0,A146+1,)</f>
        <v>0</v>
      </c>
      <c r="B147" s="23"/>
      <c r="C147" s="23"/>
      <c r="D147" s="24">
        <f t="shared" si="14"/>
        <v>0</v>
      </c>
      <c r="F147" s="20"/>
      <c r="G147" s="11"/>
      <c r="H147" s="11"/>
      <c r="I147" s="11"/>
      <c r="J147" s="11"/>
      <c r="K147" s="11">
        <f t="shared" si="13"/>
        <v>0</v>
      </c>
      <c r="L147" s="11">
        <f t="shared" si="15"/>
        <v>0</v>
      </c>
      <c r="M147" s="11"/>
      <c r="N147" s="11"/>
      <c r="O147" s="11"/>
      <c r="P147" s="11"/>
      <c r="Q147" s="12"/>
      <c r="R147" s="12"/>
      <c r="S147" s="13"/>
    </row>
    <row r="148" spans="1:19" x14ac:dyDescent="0.3">
      <c r="A148" s="22">
        <f t="shared" si="16"/>
        <v>0</v>
      </c>
      <c r="B148" s="23"/>
      <c r="C148" s="23"/>
      <c r="D148" s="24">
        <f>K148*L148</f>
        <v>0</v>
      </c>
      <c r="F148" s="20"/>
      <c r="G148" s="11"/>
      <c r="H148" s="11"/>
      <c r="I148" s="11"/>
      <c r="J148" s="11"/>
      <c r="K148" s="11">
        <f t="shared" si="13"/>
        <v>0</v>
      </c>
      <c r="L148" s="11">
        <f t="shared" si="15"/>
        <v>0</v>
      </c>
      <c r="M148" s="11"/>
      <c r="N148" s="11"/>
      <c r="O148" s="11"/>
      <c r="P148" s="11"/>
      <c r="Q148" s="12"/>
      <c r="R148" s="12"/>
      <c r="S148" s="13"/>
    </row>
    <row r="149" spans="1:19" x14ac:dyDescent="0.3">
      <c r="A149" s="22">
        <f t="shared" si="16"/>
        <v>0</v>
      </c>
      <c r="B149" s="23"/>
      <c r="C149" s="23"/>
      <c r="D149" s="24">
        <f t="shared" si="14"/>
        <v>0</v>
      </c>
      <c r="F149" s="20"/>
      <c r="G149" s="11"/>
      <c r="H149" s="11"/>
      <c r="I149" s="11"/>
      <c r="J149" s="11"/>
      <c r="K149" s="11">
        <f t="shared" si="13"/>
        <v>0</v>
      </c>
      <c r="L149" s="11">
        <f t="shared" si="15"/>
        <v>0</v>
      </c>
      <c r="M149" s="11"/>
      <c r="N149" s="11"/>
      <c r="O149" s="11"/>
      <c r="P149" s="11"/>
      <c r="Q149" s="12"/>
      <c r="R149" s="12"/>
      <c r="S149" s="13"/>
    </row>
    <row r="150" spans="1:19" x14ac:dyDescent="0.3">
      <c r="A150" s="22">
        <f t="shared" si="16"/>
        <v>0</v>
      </c>
      <c r="B150" s="23"/>
      <c r="C150" s="23"/>
      <c r="D150" s="24">
        <f t="shared" si="14"/>
        <v>0</v>
      </c>
      <c r="F150" s="20"/>
      <c r="G150" s="11"/>
      <c r="H150" s="11"/>
      <c r="I150" s="11"/>
      <c r="J150" s="11"/>
      <c r="K150" s="11">
        <f t="shared" si="13"/>
        <v>0</v>
      </c>
      <c r="L150" s="11">
        <f t="shared" si="15"/>
        <v>0</v>
      </c>
      <c r="M150" s="11"/>
      <c r="N150" s="11"/>
      <c r="O150" s="11"/>
      <c r="P150" s="11"/>
      <c r="Q150" s="12"/>
      <c r="R150" s="12"/>
      <c r="S150" s="13"/>
    </row>
    <row r="151" spans="1:19" x14ac:dyDescent="0.3">
      <c r="A151" s="22">
        <f t="shared" si="16"/>
        <v>0</v>
      </c>
      <c r="B151" s="23"/>
      <c r="C151" s="23"/>
      <c r="D151" s="24">
        <f t="shared" si="14"/>
        <v>0</v>
      </c>
      <c r="F151" s="20"/>
      <c r="G151" s="11"/>
      <c r="H151" s="11"/>
      <c r="I151" s="11"/>
      <c r="J151" s="11"/>
      <c r="K151" s="11">
        <f t="shared" si="13"/>
        <v>0</v>
      </c>
      <c r="L151" s="11">
        <f t="shared" si="15"/>
        <v>0</v>
      </c>
      <c r="M151" s="11"/>
      <c r="N151" s="11"/>
      <c r="O151" s="11"/>
      <c r="P151" s="11"/>
      <c r="Q151" s="12"/>
      <c r="R151" s="12"/>
      <c r="S151" s="13"/>
    </row>
    <row r="152" spans="1:19" x14ac:dyDescent="0.3">
      <c r="A152" s="22">
        <f t="shared" si="16"/>
        <v>0</v>
      </c>
      <c r="B152" s="23"/>
      <c r="C152" s="23"/>
      <c r="D152" s="24">
        <f t="shared" si="14"/>
        <v>0</v>
      </c>
      <c r="F152" s="20"/>
      <c r="G152" s="11"/>
      <c r="H152" s="11"/>
      <c r="I152" s="11"/>
      <c r="J152" s="11"/>
      <c r="K152" s="11">
        <f t="shared" si="13"/>
        <v>0</v>
      </c>
      <c r="L152" s="11">
        <f t="shared" si="15"/>
        <v>0</v>
      </c>
      <c r="M152" s="11"/>
      <c r="N152" s="11"/>
      <c r="O152" s="11"/>
      <c r="P152" s="11"/>
      <c r="Q152" s="12"/>
      <c r="R152" s="12"/>
      <c r="S152" s="13"/>
    </row>
    <row r="153" spans="1:19" x14ac:dyDescent="0.3">
      <c r="A153" s="22">
        <f t="shared" si="16"/>
        <v>0</v>
      </c>
      <c r="B153" s="23"/>
      <c r="C153" s="23"/>
      <c r="D153" s="24">
        <f t="shared" si="14"/>
        <v>0</v>
      </c>
      <c r="F153" s="20"/>
      <c r="G153" s="11"/>
      <c r="H153" s="11"/>
      <c r="I153" s="11"/>
      <c r="J153" s="11"/>
      <c r="K153" s="11">
        <f t="shared" si="13"/>
        <v>0</v>
      </c>
      <c r="L153" s="11">
        <f t="shared" si="15"/>
        <v>0</v>
      </c>
      <c r="M153" s="11"/>
      <c r="N153" s="11"/>
      <c r="O153" s="11"/>
      <c r="P153" s="11"/>
      <c r="Q153" s="12"/>
      <c r="R153" s="12"/>
      <c r="S153" s="13"/>
    </row>
    <row r="154" spans="1:19" x14ac:dyDescent="0.3">
      <c r="A154" s="22">
        <f t="shared" si="16"/>
        <v>0</v>
      </c>
      <c r="B154" s="23"/>
      <c r="C154" s="23"/>
      <c r="D154" s="24">
        <f t="shared" si="14"/>
        <v>0</v>
      </c>
      <c r="F154" s="20"/>
      <c r="G154" s="11"/>
      <c r="H154" s="11"/>
      <c r="I154" s="11"/>
      <c r="J154" s="11"/>
      <c r="K154" s="11">
        <f t="shared" si="13"/>
        <v>0</v>
      </c>
      <c r="L154" s="11">
        <f t="shared" si="15"/>
        <v>0</v>
      </c>
      <c r="M154" s="11"/>
      <c r="N154" s="11"/>
      <c r="O154" s="11"/>
      <c r="P154" s="11"/>
      <c r="Q154" s="12"/>
      <c r="R154" s="12"/>
      <c r="S154" s="13"/>
    </row>
    <row r="155" spans="1:19" x14ac:dyDescent="0.3">
      <c r="A155" s="22">
        <f t="shared" si="16"/>
        <v>0</v>
      </c>
      <c r="B155" s="23"/>
      <c r="C155" s="23"/>
      <c r="D155" s="24">
        <f t="shared" si="14"/>
        <v>0</v>
      </c>
      <c r="F155" s="20"/>
      <c r="G155" s="11"/>
      <c r="H155" s="11"/>
      <c r="I155" s="11"/>
      <c r="J155" s="11"/>
      <c r="K155" s="11">
        <f t="shared" si="13"/>
        <v>0</v>
      </c>
      <c r="L155" s="11">
        <f t="shared" si="15"/>
        <v>0</v>
      </c>
      <c r="M155" s="11"/>
      <c r="N155" s="11"/>
      <c r="O155" s="11"/>
      <c r="P155" s="11"/>
      <c r="Q155" s="12"/>
      <c r="R155" s="12"/>
      <c r="S155" s="13"/>
    </row>
    <row r="156" spans="1:19" x14ac:dyDescent="0.3">
      <c r="A156" s="22">
        <f t="shared" si="16"/>
        <v>0</v>
      </c>
      <c r="B156" s="23"/>
      <c r="C156" s="23"/>
      <c r="D156" s="24">
        <f t="shared" si="14"/>
        <v>0</v>
      </c>
      <c r="F156" s="20"/>
      <c r="G156" s="11"/>
      <c r="H156" s="11"/>
      <c r="I156" s="11"/>
      <c r="J156" s="11"/>
      <c r="K156" s="11">
        <f t="shared" si="13"/>
        <v>0</v>
      </c>
      <c r="L156" s="11">
        <f t="shared" si="15"/>
        <v>0</v>
      </c>
      <c r="M156" s="11"/>
      <c r="N156" s="11"/>
      <c r="O156" s="11"/>
      <c r="P156" s="11"/>
      <c r="Q156" s="12"/>
      <c r="R156" s="12"/>
      <c r="S156" s="13"/>
    </row>
    <row r="157" spans="1:19" x14ac:dyDescent="0.3">
      <c r="A157" s="22">
        <f t="shared" si="16"/>
        <v>0</v>
      </c>
      <c r="B157" s="23"/>
      <c r="C157" s="23"/>
      <c r="D157" s="24">
        <f t="shared" si="14"/>
        <v>0</v>
      </c>
      <c r="F157" s="20"/>
      <c r="G157" s="11"/>
      <c r="H157" s="11"/>
      <c r="I157" s="11"/>
      <c r="J157" s="11"/>
      <c r="K157" s="11">
        <f t="shared" si="13"/>
        <v>0</v>
      </c>
      <c r="L157" s="11">
        <f t="shared" si="15"/>
        <v>0</v>
      </c>
      <c r="M157" s="11"/>
      <c r="N157" s="11"/>
      <c r="O157" s="11"/>
      <c r="P157" s="11"/>
      <c r="Q157" s="12"/>
      <c r="R157" s="12"/>
      <c r="S157" s="13"/>
    </row>
    <row r="158" spans="1:19" x14ac:dyDescent="0.3">
      <c r="A158" s="22">
        <f t="shared" si="16"/>
        <v>0</v>
      </c>
      <c r="B158" s="23"/>
      <c r="C158" s="23"/>
      <c r="D158" s="24">
        <f t="shared" si="14"/>
        <v>0</v>
      </c>
      <c r="F158" s="20"/>
      <c r="G158" s="11"/>
      <c r="H158" s="11"/>
      <c r="I158" s="11"/>
      <c r="J158" s="11"/>
      <c r="K158" s="11">
        <f t="shared" si="13"/>
        <v>0</v>
      </c>
      <c r="L158" s="11">
        <f t="shared" si="15"/>
        <v>0</v>
      </c>
      <c r="M158" s="11"/>
      <c r="N158" s="11"/>
      <c r="O158" s="11"/>
      <c r="P158" s="11"/>
      <c r="Q158" s="12"/>
      <c r="R158" s="12"/>
      <c r="S158" s="13"/>
    </row>
    <row r="159" spans="1:19" x14ac:dyDescent="0.3">
      <c r="A159" s="22">
        <f t="shared" si="16"/>
        <v>0</v>
      </c>
      <c r="B159" s="23"/>
      <c r="C159" s="23"/>
      <c r="D159" s="24">
        <f t="shared" si="14"/>
        <v>0</v>
      </c>
      <c r="F159" s="20"/>
      <c r="G159" s="11"/>
      <c r="H159" s="11"/>
      <c r="I159" s="11"/>
      <c r="J159" s="11"/>
      <c r="K159" s="11">
        <f t="shared" si="13"/>
        <v>0</v>
      </c>
      <c r="L159" s="11">
        <f t="shared" si="15"/>
        <v>0</v>
      </c>
      <c r="M159" s="11"/>
      <c r="N159" s="11"/>
      <c r="O159" s="11"/>
      <c r="P159" s="11"/>
      <c r="Q159" s="12"/>
      <c r="R159" s="12"/>
      <c r="S159" s="13"/>
    </row>
    <row r="160" spans="1:19" x14ac:dyDescent="0.3">
      <c r="A160" s="22">
        <f t="shared" si="16"/>
        <v>0</v>
      </c>
      <c r="B160" s="23"/>
      <c r="C160" s="23"/>
      <c r="D160" s="24">
        <f t="shared" si="14"/>
        <v>0</v>
      </c>
      <c r="F160" s="20"/>
      <c r="G160" s="11"/>
      <c r="H160" s="11"/>
      <c r="I160" s="11"/>
      <c r="J160" s="11"/>
      <c r="K160" s="11">
        <f t="shared" si="13"/>
        <v>0</v>
      </c>
      <c r="L160" s="11">
        <f t="shared" si="15"/>
        <v>0</v>
      </c>
      <c r="M160" s="11"/>
      <c r="N160" s="11"/>
      <c r="O160" s="11"/>
      <c r="P160" s="11"/>
      <c r="Q160" s="12"/>
      <c r="R160" s="12"/>
      <c r="S160" s="13"/>
    </row>
    <row r="161" spans="1:19" x14ac:dyDescent="0.3">
      <c r="A161" s="22">
        <f t="shared" si="16"/>
        <v>0</v>
      </c>
      <c r="B161" s="23"/>
      <c r="C161" s="23"/>
      <c r="D161" s="24">
        <f t="shared" si="14"/>
        <v>0</v>
      </c>
      <c r="F161" s="20"/>
      <c r="G161" s="11"/>
      <c r="H161" s="11"/>
      <c r="I161" s="11"/>
      <c r="J161" s="11"/>
      <c r="K161" s="11">
        <f t="shared" si="13"/>
        <v>0</v>
      </c>
      <c r="L161" s="11">
        <f t="shared" si="15"/>
        <v>0</v>
      </c>
      <c r="M161" s="11"/>
      <c r="N161" s="11"/>
      <c r="O161" s="11"/>
      <c r="P161" s="11"/>
      <c r="Q161" s="12"/>
      <c r="R161" s="12"/>
      <c r="S161" s="13"/>
    </row>
    <row r="162" spans="1:19" x14ac:dyDescent="0.3">
      <c r="A162" s="22">
        <f t="shared" si="16"/>
        <v>0</v>
      </c>
      <c r="B162" s="23"/>
      <c r="C162" s="23"/>
      <c r="D162" s="24">
        <f t="shared" si="14"/>
        <v>0</v>
      </c>
      <c r="F162" s="20"/>
      <c r="G162" s="11"/>
      <c r="H162" s="11"/>
      <c r="I162" s="11"/>
      <c r="J162" s="11"/>
      <c r="K162" s="11">
        <f t="shared" si="13"/>
        <v>0</v>
      </c>
      <c r="L162" s="11">
        <f t="shared" si="15"/>
        <v>0</v>
      </c>
      <c r="M162" s="11"/>
      <c r="N162" s="11"/>
      <c r="O162" s="11"/>
      <c r="P162" s="11"/>
      <c r="Q162" s="12"/>
      <c r="R162" s="12"/>
      <c r="S162" s="13"/>
    </row>
    <row r="163" spans="1:19" x14ac:dyDescent="0.3">
      <c r="A163" s="22">
        <f t="shared" si="16"/>
        <v>0</v>
      </c>
      <c r="B163" s="23"/>
      <c r="C163" s="23"/>
      <c r="D163" s="24">
        <f t="shared" si="14"/>
        <v>0</v>
      </c>
      <c r="F163" s="20"/>
      <c r="G163" s="11"/>
      <c r="H163" s="11"/>
      <c r="I163" s="11"/>
      <c r="J163" s="11"/>
      <c r="K163" s="11">
        <f t="shared" si="13"/>
        <v>0</v>
      </c>
      <c r="L163" s="11">
        <f t="shared" si="15"/>
        <v>0</v>
      </c>
      <c r="M163" s="11"/>
      <c r="N163" s="11"/>
      <c r="O163" s="11"/>
      <c r="P163" s="11"/>
      <c r="Q163" s="12"/>
      <c r="R163" s="12"/>
      <c r="S163" s="13"/>
    </row>
    <row r="164" spans="1:19" x14ac:dyDescent="0.3">
      <c r="A164" s="22">
        <f t="shared" si="16"/>
        <v>0</v>
      </c>
      <c r="B164" s="23"/>
      <c r="C164" s="23"/>
      <c r="D164" s="24">
        <f t="shared" si="14"/>
        <v>0</v>
      </c>
      <c r="F164" s="20"/>
      <c r="G164" s="11"/>
      <c r="H164" s="11"/>
      <c r="I164" s="11"/>
      <c r="J164" s="11"/>
      <c r="K164" s="11">
        <f t="shared" si="13"/>
        <v>0</v>
      </c>
      <c r="L164" s="11">
        <f t="shared" si="15"/>
        <v>0</v>
      </c>
      <c r="M164" s="11"/>
      <c r="N164" s="11"/>
      <c r="O164" s="11"/>
      <c r="P164" s="11"/>
      <c r="Q164" s="12"/>
      <c r="R164" s="12"/>
      <c r="S164" s="13"/>
    </row>
    <row r="165" spans="1:19" x14ac:dyDescent="0.3">
      <c r="A165" s="22">
        <f t="shared" si="16"/>
        <v>0</v>
      </c>
      <c r="B165" s="23"/>
      <c r="C165" s="23"/>
      <c r="D165" s="24">
        <f t="shared" si="14"/>
        <v>0</v>
      </c>
      <c r="F165" s="20"/>
      <c r="G165" s="11"/>
      <c r="H165" s="11"/>
      <c r="I165" s="11"/>
      <c r="J165" s="11"/>
      <c r="K165" s="11">
        <f t="shared" si="13"/>
        <v>0</v>
      </c>
      <c r="L165" s="11">
        <f t="shared" si="15"/>
        <v>0</v>
      </c>
      <c r="M165" s="11"/>
      <c r="N165" s="11"/>
      <c r="O165" s="11"/>
      <c r="P165" s="11"/>
      <c r="Q165" s="12"/>
      <c r="R165" s="12"/>
      <c r="S165" s="13"/>
    </row>
    <row r="168" spans="1:19" ht="15.6" x14ac:dyDescent="0.3">
      <c r="A168" s="9" t="s">
        <v>118</v>
      </c>
      <c r="F168" s="29">
        <f>SUM(F172:F192)</f>
        <v>0</v>
      </c>
    </row>
    <row r="169" spans="1:19" ht="63.75" customHeight="1" x14ac:dyDescent="0.3">
      <c r="A169" s="9"/>
      <c r="B169" s="56" t="s">
        <v>31</v>
      </c>
      <c r="C169" s="56"/>
      <c r="D169" s="56"/>
      <c r="E169" s="56"/>
      <c r="F169" s="30"/>
    </row>
    <row r="170" spans="1:19" x14ac:dyDescent="0.3">
      <c r="B170" s="31"/>
    </row>
    <row r="171" spans="1:19" ht="15.6" x14ac:dyDescent="0.3">
      <c r="B171" s="21" t="s">
        <v>23</v>
      </c>
      <c r="C171" s="66" t="s">
        <v>32</v>
      </c>
      <c r="D171" s="67"/>
      <c r="E171" s="68"/>
      <c r="F171" s="21" t="s">
        <v>9</v>
      </c>
    </row>
    <row r="172" spans="1:19" x14ac:dyDescent="0.3">
      <c r="A172" s="22">
        <f>IF(B172&gt;0,1,)</f>
        <v>0</v>
      </c>
      <c r="B172" s="23"/>
      <c r="C172" s="63"/>
      <c r="D172" s="65"/>
      <c r="E172" s="64"/>
      <c r="F172" s="24">
        <f>L172</f>
        <v>0</v>
      </c>
      <c r="L172" s="32">
        <f>IF(B172=$M$172,IF(C172=$N$172,0.75,IF(C172=$N$173,0.2,)),IF(B172=$M$173,IF(C172=$N$172,2,IF(C172=$N$173,0.5,)),0))</f>
        <v>0</v>
      </c>
      <c r="M172" s="32" t="s">
        <v>33</v>
      </c>
      <c r="N172" s="32" t="s">
        <v>34</v>
      </c>
    </row>
    <row r="173" spans="1:19" x14ac:dyDescent="0.3">
      <c r="A173" s="22">
        <f>IF(B173&gt;0,A172+1,)</f>
        <v>0</v>
      </c>
      <c r="B173" s="23"/>
      <c r="C173" s="63"/>
      <c r="D173" s="65"/>
      <c r="E173" s="64"/>
      <c r="F173" s="24">
        <f>L173</f>
        <v>0</v>
      </c>
      <c r="L173" s="32">
        <f>IF(B173=$M$172,IF(C173=$N$172,0.75,IF(C173=$N$173,0.2,)),IF(B173=$M$173,IF(C173=$N$172,2,IF(C173=$N$173,0.5,)),0))</f>
        <v>0</v>
      </c>
      <c r="M173" s="32" t="s">
        <v>29</v>
      </c>
      <c r="N173" s="32" t="s">
        <v>35</v>
      </c>
    </row>
    <row r="174" spans="1:19" x14ac:dyDescent="0.3">
      <c r="A174" s="22">
        <f>IF(B174&gt;0,A173+1,)</f>
        <v>0</v>
      </c>
      <c r="B174" s="23"/>
      <c r="C174" s="63"/>
      <c r="D174" s="65"/>
      <c r="E174" s="64"/>
      <c r="F174" s="24">
        <f>L174</f>
        <v>0</v>
      </c>
      <c r="L174" s="32">
        <f>IF(B174=$M$172,IF(C174=$N$172,0.75,IF(C174=$N$173,0.2,)),IF(B174=$M$173,IF(C174=$N$172,2,IF(C174=$N$173,0.5,)),0))</f>
        <v>0</v>
      </c>
    </row>
    <row r="175" spans="1:19" x14ac:dyDescent="0.3">
      <c r="A175" s="22">
        <f>IF(B175&gt;0,A174+1,)</f>
        <v>0</v>
      </c>
      <c r="B175" s="23"/>
      <c r="C175" s="63"/>
      <c r="D175" s="65"/>
      <c r="E175" s="64"/>
      <c r="F175" s="24">
        <f>L175</f>
        <v>0</v>
      </c>
      <c r="L175" s="32">
        <f>IF(B175=$M$172,IF(C175=$N$172,0.75,IF(C175=$N$173,0.2,)),IF(B175=$M$173,IF(C175=$N$172,2,IF(C175=$N$173,0.5,)),0))</f>
        <v>0</v>
      </c>
    </row>
    <row r="176" spans="1:19" x14ac:dyDescent="0.3">
      <c r="A176" s="22">
        <f>IF(B176&gt;0,A175+1,)</f>
        <v>0</v>
      </c>
      <c r="B176" s="23"/>
      <c r="C176" s="63"/>
      <c r="D176" s="65"/>
      <c r="E176" s="64"/>
      <c r="F176" s="24">
        <f t="shared" ref="F176:F192" si="17">L176</f>
        <v>0</v>
      </c>
      <c r="L176" s="32">
        <f t="shared" ref="L176:L192" si="18">IF(B176=$M$172,IF(C176=$N$172,0.75,IF(C176=$N$173,0.2,)),IF(B176=$M$173,IF(C176=$N$172,2,IF(C176=$N$173,0.5,)),0))</f>
        <v>0</v>
      </c>
    </row>
    <row r="177" spans="1:12" x14ac:dyDescent="0.3">
      <c r="A177" s="22">
        <f t="shared" ref="A177:A192" si="19">IF(B177&gt;0,A176+1,)</f>
        <v>0</v>
      </c>
      <c r="B177" s="23"/>
      <c r="C177" s="63"/>
      <c r="D177" s="65"/>
      <c r="E177" s="64"/>
      <c r="F177" s="24">
        <f t="shared" si="17"/>
        <v>0</v>
      </c>
      <c r="L177" s="32">
        <f t="shared" si="18"/>
        <v>0</v>
      </c>
    </row>
    <row r="178" spans="1:12" x14ac:dyDescent="0.3">
      <c r="A178" s="22">
        <f t="shared" si="19"/>
        <v>0</v>
      </c>
      <c r="B178" s="23"/>
      <c r="C178" s="63"/>
      <c r="D178" s="65"/>
      <c r="E178" s="64"/>
      <c r="F178" s="24">
        <f t="shared" si="17"/>
        <v>0</v>
      </c>
      <c r="L178" s="32">
        <f t="shared" si="18"/>
        <v>0</v>
      </c>
    </row>
    <row r="179" spans="1:12" x14ac:dyDescent="0.3">
      <c r="A179" s="22">
        <f t="shared" si="19"/>
        <v>0</v>
      </c>
      <c r="B179" s="23"/>
      <c r="C179" s="63"/>
      <c r="D179" s="65"/>
      <c r="E179" s="64"/>
      <c r="F179" s="24">
        <f t="shared" si="17"/>
        <v>0</v>
      </c>
      <c r="L179" s="32">
        <f t="shared" si="18"/>
        <v>0</v>
      </c>
    </row>
    <row r="180" spans="1:12" x14ac:dyDescent="0.3">
      <c r="A180" s="22">
        <f t="shared" si="19"/>
        <v>0</v>
      </c>
      <c r="B180" s="23"/>
      <c r="C180" s="63"/>
      <c r="D180" s="65"/>
      <c r="E180" s="64"/>
      <c r="F180" s="24">
        <f t="shared" si="17"/>
        <v>0</v>
      </c>
      <c r="L180" s="32">
        <f t="shared" si="18"/>
        <v>0</v>
      </c>
    </row>
    <row r="181" spans="1:12" x14ac:dyDescent="0.3">
      <c r="A181" s="22">
        <f t="shared" si="19"/>
        <v>0</v>
      </c>
      <c r="B181" s="23"/>
      <c r="C181" s="63"/>
      <c r="D181" s="65"/>
      <c r="E181" s="64"/>
      <c r="F181" s="24">
        <f t="shared" si="17"/>
        <v>0</v>
      </c>
      <c r="L181" s="32">
        <f t="shared" si="18"/>
        <v>0</v>
      </c>
    </row>
    <row r="182" spans="1:12" x14ac:dyDescent="0.3">
      <c r="A182" s="22">
        <f t="shared" si="19"/>
        <v>0</v>
      </c>
      <c r="B182" s="23"/>
      <c r="C182" s="63"/>
      <c r="D182" s="65"/>
      <c r="E182" s="64"/>
      <c r="F182" s="24">
        <f t="shared" si="17"/>
        <v>0</v>
      </c>
      <c r="L182" s="32">
        <f t="shared" si="18"/>
        <v>0</v>
      </c>
    </row>
    <row r="183" spans="1:12" x14ac:dyDescent="0.3">
      <c r="A183" s="22">
        <f t="shared" si="19"/>
        <v>0</v>
      </c>
      <c r="B183" s="23"/>
      <c r="C183" s="63"/>
      <c r="D183" s="65"/>
      <c r="E183" s="64"/>
      <c r="F183" s="24">
        <f t="shared" si="17"/>
        <v>0</v>
      </c>
      <c r="L183" s="32">
        <f t="shared" si="18"/>
        <v>0</v>
      </c>
    </row>
    <row r="184" spans="1:12" x14ac:dyDescent="0.3">
      <c r="A184" s="22">
        <f t="shared" si="19"/>
        <v>0</v>
      </c>
      <c r="B184" s="23"/>
      <c r="C184" s="63"/>
      <c r="D184" s="65"/>
      <c r="E184" s="64"/>
      <c r="F184" s="24">
        <f t="shared" si="17"/>
        <v>0</v>
      </c>
      <c r="L184" s="32">
        <f t="shared" si="18"/>
        <v>0</v>
      </c>
    </row>
    <row r="185" spans="1:12" x14ac:dyDescent="0.3">
      <c r="A185" s="22">
        <f t="shared" si="19"/>
        <v>0</v>
      </c>
      <c r="B185" s="23"/>
      <c r="C185" s="63"/>
      <c r="D185" s="65"/>
      <c r="E185" s="64"/>
      <c r="F185" s="24">
        <f t="shared" si="17"/>
        <v>0</v>
      </c>
      <c r="L185" s="32">
        <f t="shared" si="18"/>
        <v>0</v>
      </c>
    </row>
    <row r="186" spans="1:12" x14ac:dyDescent="0.3">
      <c r="A186" s="22">
        <f t="shared" si="19"/>
        <v>0</v>
      </c>
      <c r="B186" s="23"/>
      <c r="C186" s="63"/>
      <c r="D186" s="65"/>
      <c r="E186" s="64"/>
      <c r="F186" s="24">
        <f t="shared" si="17"/>
        <v>0</v>
      </c>
      <c r="L186" s="32">
        <f t="shared" si="18"/>
        <v>0</v>
      </c>
    </row>
    <row r="187" spans="1:12" x14ac:dyDescent="0.3">
      <c r="A187" s="22">
        <f t="shared" si="19"/>
        <v>0</v>
      </c>
      <c r="B187" s="23"/>
      <c r="C187" s="63"/>
      <c r="D187" s="65"/>
      <c r="E187" s="64"/>
      <c r="F187" s="24">
        <f t="shared" si="17"/>
        <v>0</v>
      </c>
      <c r="L187" s="32">
        <f t="shared" si="18"/>
        <v>0</v>
      </c>
    </row>
    <row r="188" spans="1:12" x14ac:dyDescent="0.3">
      <c r="A188" s="22">
        <f t="shared" si="19"/>
        <v>0</v>
      </c>
      <c r="B188" s="23"/>
      <c r="C188" s="63"/>
      <c r="D188" s="65"/>
      <c r="E188" s="64"/>
      <c r="F188" s="24">
        <f t="shared" si="17"/>
        <v>0</v>
      </c>
      <c r="L188" s="32">
        <f t="shared" si="18"/>
        <v>0</v>
      </c>
    </row>
    <row r="189" spans="1:12" x14ac:dyDescent="0.3">
      <c r="A189" s="22">
        <f t="shared" si="19"/>
        <v>0</v>
      </c>
      <c r="B189" s="23"/>
      <c r="C189" s="63"/>
      <c r="D189" s="65"/>
      <c r="E189" s="64"/>
      <c r="F189" s="24">
        <f t="shared" si="17"/>
        <v>0</v>
      </c>
      <c r="L189" s="32">
        <f t="shared" si="18"/>
        <v>0</v>
      </c>
    </row>
    <row r="190" spans="1:12" x14ac:dyDescent="0.3">
      <c r="A190" s="22">
        <f t="shared" si="19"/>
        <v>0</v>
      </c>
      <c r="B190" s="23"/>
      <c r="C190" s="63"/>
      <c r="D190" s="65"/>
      <c r="E190" s="64"/>
      <c r="F190" s="24">
        <f t="shared" si="17"/>
        <v>0</v>
      </c>
      <c r="L190" s="32">
        <f t="shared" si="18"/>
        <v>0</v>
      </c>
    </row>
    <row r="191" spans="1:12" x14ac:dyDescent="0.3">
      <c r="A191" s="22">
        <f t="shared" si="19"/>
        <v>0</v>
      </c>
      <c r="B191" s="23"/>
      <c r="C191" s="63"/>
      <c r="D191" s="65"/>
      <c r="E191" s="64"/>
      <c r="F191" s="24">
        <f t="shared" si="17"/>
        <v>0</v>
      </c>
      <c r="L191" s="32">
        <f t="shared" si="18"/>
        <v>0</v>
      </c>
    </row>
    <row r="192" spans="1:12" x14ac:dyDescent="0.3">
      <c r="A192" s="22">
        <f t="shared" si="19"/>
        <v>0</v>
      </c>
      <c r="B192" s="23"/>
      <c r="C192" s="63"/>
      <c r="D192" s="65"/>
      <c r="E192" s="64"/>
      <c r="F192" s="24">
        <f t="shared" si="17"/>
        <v>0</v>
      </c>
      <c r="L192" s="32">
        <f t="shared" si="18"/>
        <v>0</v>
      </c>
    </row>
    <row r="194" spans="1:14" ht="15.6" x14ac:dyDescent="0.3">
      <c r="A194" s="9" t="s">
        <v>119</v>
      </c>
      <c r="F194" s="29">
        <f>SUM(F198:F226)</f>
        <v>0</v>
      </c>
    </row>
    <row r="195" spans="1:14" ht="48.75" customHeight="1" x14ac:dyDescent="0.3">
      <c r="A195" s="9"/>
      <c r="B195" s="56" t="s">
        <v>36</v>
      </c>
      <c r="C195" s="56"/>
      <c r="D195" s="56"/>
      <c r="E195" s="56"/>
      <c r="F195" s="30"/>
    </row>
    <row r="197" spans="1:14" ht="31.2" x14ac:dyDescent="0.3">
      <c r="B197" s="33" t="s">
        <v>22</v>
      </c>
      <c r="C197" s="34" t="s">
        <v>37</v>
      </c>
      <c r="D197" s="33" t="s">
        <v>38</v>
      </c>
      <c r="E197" s="33" t="s">
        <v>39</v>
      </c>
      <c r="F197" s="33" t="s">
        <v>9</v>
      </c>
    </row>
    <row r="198" spans="1:14" x14ac:dyDescent="0.3">
      <c r="A198" s="22">
        <f>IF(C198&gt;0,1,)</f>
        <v>0</v>
      </c>
      <c r="B198" s="35"/>
      <c r="C198" s="35"/>
      <c r="D198" s="35"/>
      <c r="E198" s="36"/>
      <c r="F198" s="24">
        <f>(H198+I198)*K198</f>
        <v>0</v>
      </c>
      <c r="H198" s="32">
        <f>IF(C198=$L$198,3,IF(C198=$L$199,6,))</f>
        <v>0</v>
      </c>
      <c r="I198" s="32">
        <f t="shared" ref="I198:I226" si="20">IF(D198=$M$198,1,IF(E198&gt;0,IF(E198&lt;6001,2,IF(E198&lt;12001,3,J198)),0))</f>
        <v>0</v>
      </c>
      <c r="J198" s="37">
        <f>IF(INT((E198-1)/6000)+3&gt;25,25,INT((E198-1)/6000)+3)</f>
        <v>2</v>
      </c>
      <c r="K198" s="32">
        <f t="shared" ref="K198:K226" si="21">IF(B198=$N$198,1,IF(B198=$N$199,0.2,0))</f>
        <v>0</v>
      </c>
      <c r="L198" s="32" t="s">
        <v>40</v>
      </c>
      <c r="M198" s="32" t="s">
        <v>41</v>
      </c>
      <c r="N198" s="32" t="s">
        <v>42</v>
      </c>
    </row>
    <row r="199" spans="1:14" x14ac:dyDescent="0.3">
      <c r="A199" s="22">
        <f t="shared" ref="A199:A226" si="22">IF(C199&gt;0,A198+1,)</f>
        <v>0</v>
      </c>
      <c r="B199" s="35"/>
      <c r="C199" s="35"/>
      <c r="D199" s="35"/>
      <c r="E199" s="36"/>
      <c r="F199" s="24">
        <f t="shared" ref="F199:F226" si="23">(H199+I199)*K199</f>
        <v>0</v>
      </c>
      <c r="H199" s="32">
        <f t="shared" ref="H199:H226" si="24">IF(C199=$L$198,3,IF(C199=$L$199,6,))</f>
        <v>0</v>
      </c>
      <c r="I199" s="32">
        <f t="shared" si="20"/>
        <v>0</v>
      </c>
      <c r="J199" s="37">
        <f t="shared" ref="J199:J226" si="25">IF(INT((E199-1)/6000)+3&gt;25,25,INT((E199-1)/6000)+3)</f>
        <v>2</v>
      </c>
      <c r="K199" s="32">
        <f t="shared" si="21"/>
        <v>0</v>
      </c>
      <c r="L199" s="32" t="s">
        <v>43</v>
      </c>
      <c r="M199" s="32" t="s">
        <v>44</v>
      </c>
      <c r="N199" s="32" t="s">
        <v>45</v>
      </c>
    </row>
    <row r="200" spans="1:14" x14ac:dyDescent="0.3">
      <c r="A200" s="22">
        <f t="shared" si="22"/>
        <v>0</v>
      </c>
      <c r="B200" s="35"/>
      <c r="C200" s="35"/>
      <c r="D200" s="35"/>
      <c r="E200" s="36"/>
      <c r="F200" s="24">
        <f t="shared" si="23"/>
        <v>0</v>
      </c>
      <c r="H200" s="32">
        <f t="shared" si="24"/>
        <v>0</v>
      </c>
      <c r="I200" s="32">
        <f t="shared" si="20"/>
        <v>0</v>
      </c>
      <c r="J200" s="37">
        <f t="shared" si="25"/>
        <v>2</v>
      </c>
      <c r="K200" s="32">
        <f t="shared" si="21"/>
        <v>0</v>
      </c>
      <c r="L200" s="32" t="s">
        <v>46</v>
      </c>
    </row>
    <row r="201" spans="1:14" x14ac:dyDescent="0.3">
      <c r="A201" s="22">
        <f t="shared" si="22"/>
        <v>0</v>
      </c>
      <c r="B201" s="35"/>
      <c r="C201" s="35"/>
      <c r="D201" s="35"/>
      <c r="E201" s="36"/>
      <c r="F201" s="24">
        <f t="shared" si="23"/>
        <v>0</v>
      </c>
      <c r="H201" s="32">
        <f t="shared" si="24"/>
        <v>0</v>
      </c>
      <c r="I201" s="32">
        <f t="shared" si="20"/>
        <v>0</v>
      </c>
      <c r="J201" s="37">
        <f t="shared" si="25"/>
        <v>2</v>
      </c>
      <c r="K201" s="32">
        <f t="shared" si="21"/>
        <v>0</v>
      </c>
      <c r="L201" s="32"/>
    </row>
    <row r="202" spans="1:14" x14ac:dyDescent="0.3">
      <c r="A202" s="22">
        <f t="shared" si="22"/>
        <v>0</v>
      </c>
      <c r="B202" s="35"/>
      <c r="C202" s="35"/>
      <c r="D202" s="35"/>
      <c r="E202" s="36"/>
      <c r="F202" s="24">
        <f t="shared" si="23"/>
        <v>0</v>
      </c>
      <c r="H202" s="32">
        <f t="shared" si="24"/>
        <v>0</v>
      </c>
      <c r="I202" s="32">
        <f t="shared" si="20"/>
        <v>0</v>
      </c>
      <c r="J202" s="37">
        <f t="shared" si="25"/>
        <v>2</v>
      </c>
      <c r="K202" s="32">
        <f t="shared" si="21"/>
        <v>0</v>
      </c>
      <c r="L202" s="32"/>
    </row>
    <row r="203" spans="1:14" x14ac:dyDescent="0.3">
      <c r="A203" s="22">
        <f t="shared" si="22"/>
        <v>0</v>
      </c>
      <c r="B203" s="35"/>
      <c r="C203" s="35"/>
      <c r="D203" s="35"/>
      <c r="E203" s="36"/>
      <c r="F203" s="24">
        <f t="shared" si="23"/>
        <v>0</v>
      </c>
      <c r="H203" s="32">
        <f t="shared" si="24"/>
        <v>0</v>
      </c>
      <c r="I203" s="32">
        <f t="shared" si="20"/>
        <v>0</v>
      </c>
      <c r="J203" s="37">
        <f t="shared" si="25"/>
        <v>2</v>
      </c>
      <c r="K203" s="32">
        <f t="shared" si="21"/>
        <v>0</v>
      </c>
      <c r="L203" s="32"/>
    </row>
    <row r="204" spans="1:14" x14ac:dyDescent="0.3">
      <c r="A204" s="22">
        <f t="shared" si="22"/>
        <v>0</v>
      </c>
      <c r="B204" s="35"/>
      <c r="C204" s="35"/>
      <c r="D204" s="35"/>
      <c r="E204" s="36"/>
      <c r="F204" s="24">
        <f t="shared" si="23"/>
        <v>0</v>
      </c>
      <c r="H204" s="32">
        <f t="shared" si="24"/>
        <v>0</v>
      </c>
      <c r="I204" s="32">
        <f t="shared" si="20"/>
        <v>0</v>
      </c>
      <c r="J204" s="37">
        <f t="shared" si="25"/>
        <v>2</v>
      </c>
      <c r="K204" s="32">
        <f t="shared" si="21"/>
        <v>0</v>
      </c>
      <c r="L204" s="32"/>
    </row>
    <row r="205" spans="1:14" x14ac:dyDescent="0.3">
      <c r="A205" s="22">
        <f t="shared" si="22"/>
        <v>0</v>
      </c>
      <c r="B205" s="35"/>
      <c r="C205" s="35"/>
      <c r="D205" s="35"/>
      <c r="E205" s="36"/>
      <c r="F205" s="24">
        <f t="shared" si="23"/>
        <v>0</v>
      </c>
      <c r="H205" s="32">
        <f t="shared" si="24"/>
        <v>0</v>
      </c>
      <c r="I205" s="32">
        <f t="shared" si="20"/>
        <v>0</v>
      </c>
      <c r="J205" s="37">
        <f t="shared" si="25"/>
        <v>2</v>
      </c>
      <c r="K205" s="32">
        <f t="shared" si="21"/>
        <v>0</v>
      </c>
      <c r="L205" s="32"/>
    </row>
    <row r="206" spans="1:14" x14ac:dyDescent="0.3">
      <c r="A206" s="22">
        <f t="shared" si="22"/>
        <v>0</v>
      </c>
      <c r="B206" s="35"/>
      <c r="C206" s="35"/>
      <c r="D206" s="35"/>
      <c r="E206" s="36"/>
      <c r="F206" s="24">
        <f t="shared" si="23"/>
        <v>0</v>
      </c>
      <c r="H206" s="32">
        <f t="shared" si="24"/>
        <v>0</v>
      </c>
      <c r="I206" s="32">
        <f t="shared" si="20"/>
        <v>0</v>
      </c>
      <c r="J206" s="37">
        <f t="shared" si="25"/>
        <v>2</v>
      </c>
      <c r="K206" s="32">
        <f t="shared" si="21"/>
        <v>0</v>
      </c>
      <c r="L206" s="32"/>
    </row>
    <row r="207" spans="1:14" x14ac:dyDescent="0.3">
      <c r="A207" s="22">
        <f t="shared" si="22"/>
        <v>0</v>
      </c>
      <c r="B207" s="35"/>
      <c r="C207" s="35"/>
      <c r="D207" s="35"/>
      <c r="E207" s="36"/>
      <c r="F207" s="24">
        <f t="shared" si="23"/>
        <v>0</v>
      </c>
      <c r="H207" s="32">
        <f t="shared" si="24"/>
        <v>0</v>
      </c>
      <c r="I207" s="32">
        <f t="shared" si="20"/>
        <v>0</v>
      </c>
      <c r="J207" s="37">
        <f t="shared" si="25"/>
        <v>2</v>
      </c>
      <c r="K207" s="32">
        <f t="shared" si="21"/>
        <v>0</v>
      </c>
      <c r="L207" s="32"/>
    </row>
    <row r="208" spans="1:14" x14ac:dyDescent="0.3">
      <c r="A208" s="22">
        <f t="shared" si="22"/>
        <v>0</v>
      </c>
      <c r="B208" s="35"/>
      <c r="C208" s="35"/>
      <c r="D208" s="35"/>
      <c r="E208" s="36"/>
      <c r="F208" s="24">
        <f t="shared" si="23"/>
        <v>0</v>
      </c>
      <c r="H208" s="32">
        <f t="shared" si="24"/>
        <v>0</v>
      </c>
      <c r="I208" s="32">
        <f t="shared" si="20"/>
        <v>0</v>
      </c>
      <c r="J208" s="37">
        <f t="shared" si="25"/>
        <v>2</v>
      </c>
      <c r="K208" s="32">
        <f t="shared" si="21"/>
        <v>0</v>
      </c>
      <c r="L208" s="32"/>
    </row>
    <row r="209" spans="1:12" x14ac:dyDescent="0.3">
      <c r="A209" s="22">
        <f t="shared" si="22"/>
        <v>0</v>
      </c>
      <c r="B209" s="35"/>
      <c r="C209" s="35"/>
      <c r="D209" s="35"/>
      <c r="E209" s="36"/>
      <c r="F209" s="24">
        <f t="shared" si="23"/>
        <v>0</v>
      </c>
      <c r="H209" s="32">
        <f t="shared" si="24"/>
        <v>0</v>
      </c>
      <c r="I209" s="32">
        <f t="shared" si="20"/>
        <v>0</v>
      </c>
      <c r="J209" s="37">
        <f t="shared" si="25"/>
        <v>2</v>
      </c>
      <c r="K209" s="32">
        <f t="shared" si="21"/>
        <v>0</v>
      </c>
      <c r="L209" s="32"/>
    </row>
    <row r="210" spans="1:12" x14ac:dyDescent="0.3">
      <c r="A210" s="22">
        <f t="shared" si="22"/>
        <v>0</v>
      </c>
      <c r="B210" s="35"/>
      <c r="C210" s="35"/>
      <c r="D210" s="35"/>
      <c r="E210" s="36"/>
      <c r="F210" s="24">
        <f t="shared" si="23"/>
        <v>0</v>
      </c>
      <c r="H210" s="32">
        <f t="shared" si="24"/>
        <v>0</v>
      </c>
      <c r="I210" s="32">
        <f t="shared" si="20"/>
        <v>0</v>
      </c>
      <c r="J210" s="37">
        <f t="shared" si="25"/>
        <v>2</v>
      </c>
      <c r="K210" s="32">
        <f t="shared" si="21"/>
        <v>0</v>
      </c>
      <c r="L210" s="32"/>
    </row>
    <row r="211" spans="1:12" x14ac:dyDescent="0.3">
      <c r="A211" s="22">
        <f t="shared" si="22"/>
        <v>0</v>
      </c>
      <c r="B211" s="35"/>
      <c r="C211" s="35"/>
      <c r="D211" s="35"/>
      <c r="E211" s="36"/>
      <c r="F211" s="24">
        <f t="shared" si="23"/>
        <v>0</v>
      </c>
      <c r="H211" s="32">
        <f t="shared" si="24"/>
        <v>0</v>
      </c>
      <c r="I211" s="32">
        <f t="shared" si="20"/>
        <v>0</v>
      </c>
      <c r="J211" s="37">
        <f t="shared" si="25"/>
        <v>2</v>
      </c>
      <c r="K211" s="32">
        <f t="shared" si="21"/>
        <v>0</v>
      </c>
      <c r="L211" s="32"/>
    </row>
    <row r="212" spans="1:12" x14ac:dyDescent="0.3">
      <c r="A212" s="22">
        <f t="shared" si="22"/>
        <v>0</v>
      </c>
      <c r="B212" s="35"/>
      <c r="C212" s="35"/>
      <c r="D212" s="35"/>
      <c r="E212" s="36"/>
      <c r="F212" s="24">
        <f t="shared" si="23"/>
        <v>0</v>
      </c>
      <c r="H212" s="32">
        <f t="shared" si="24"/>
        <v>0</v>
      </c>
      <c r="I212" s="32">
        <f t="shared" si="20"/>
        <v>0</v>
      </c>
      <c r="J212" s="37">
        <f t="shared" si="25"/>
        <v>2</v>
      </c>
      <c r="K212" s="32">
        <f t="shared" si="21"/>
        <v>0</v>
      </c>
      <c r="L212" s="32"/>
    </row>
    <row r="213" spans="1:12" x14ac:dyDescent="0.3">
      <c r="A213" s="22">
        <f t="shared" si="22"/>
        <v>0</v>
      </c>
      <c r="B213" s="35"/>
      <c r="C213" s="35"/>
      <c r="D213" s="35"/>
      <c r="E213" s="36"/>
      <c r="F213" s="24">
        <f t="shared" si="23"/>
        <v>0</v>
      </c>
      <c r="H213" s="32">
        <f t="shared" si="24"/>
        <v>0</v>
      </c>
      <c r="I213" s="32">
        <f t="shared" si="20"/>
        <v>0</v>
      </c>
      <c r="J213" s="37">
        <f t="shared" si="25"/>
        <v>2</v>
      </c>
      <c r="K213" s="32">
        <f t="shared" si="21"/>
        <v>0</v>
      </c>
      <c r="L213" s="32"/>
    </row>
    <row r="214" spans="1:12" x14ac:dyDescent="0.3">
      <c r="A214" s="22">
        <f t="shared" si="22"/>
        <v>0</v>
      </c>
      <c r="B214" s="35"/>
      <c r="C214" s="35"/>
      <c r="D214" s="35"/>
      <c r="E214" s="36"/>
      <c r="F214" s="24">
        <f t="shared" si="23"/>
        <v>0</v>
      </c>
      <c r="H214" s="32">
        <f t="shared" si="24"/>
        <v>0</v>
      </c>
      <c r="I214" s="32">
        <f t="shared" si="20"/>
        <v>0</v>
      </c>
      <c r="J214" s="37">
        <f t="shared" si="25"/>
        <v>2</v>
      </c>
      <c r="K214" s="32">
        <f t="shared" si="21"/>
        <v>0</v>
      </c>
      <c r="L214" s="32"/>
    </row>
    <row r="215" spans="1:12" x14ac:dyDescent="0.3">
      <c r="A215" s="22">
        <f t="shared" si="22"/>
        <v>0</v>
      </c>
      <c r="B215" s="35"/>
      <c r="C215" s="35"/>
      <c r="D215" s="35"/>
      <c r="E215" s="36"/>
      <c r="F215" s="24">
        <f t="shared" si="23"/>
        <v>0</v>
      </c>
      <c r="H215" s="32">
        <f t="shared" si="24"/>
        <v>0</v>
      </c>
      <c r="I215" s="32">
        <f t="shared" si="20"/>
        <v>0</v>
      </c>
      <c r="J215" s="37">
        <f t="shared" si="25"/>
        <v>2</v>
      </c>
      <c r="K215" s="32">
        <f t="shared" si="21"/>
        <v>0</v>
      </c>
      <c r="L215" s="32"/>
    </row>
    <row r="216" spans="1:12" x14ac:dyDescent="0.3">
      <c r="A216" s="22">
        <f t="shared" si="22"/>
        <v>0</v>
      </c>
      <c r="B216" s="35"/>
      <c r="C216" s="35"/>
      <c r="D216" s="35"/>
      <c r="E216" s="36"/>
      <c r="F216" s="24">
        <f t="shared" si="23"/>
        <v>0</v>
      </c>
      <c r="H216" s="32">
        <f t="shared" si="24"/>
        <v>0</v>
      </c>
      <c r="I216" s="32">
        <f t="shared" si="20"/>
        <v>0</v>
      </c>
      <c r="J216" s="37">
        <f t="shared" si="25"/>
        <v>2</v>
      </c>
      <c r="K216" s="32">
        <f t="shared" si="21"/>
        <v>0</v>
      </c>
      <c r="L216" s="32"/>
    </row>
    <row r="217" spans="1:12" x14ac:dyDescent="0.3">
      <c r="A217" s="22">
        <f t="shared" si="22"/>
        <v>0</v>
      </c>
      <c r="B217" s="35"/>
      <c r="C217" s="35"/>
      <c r="D217" s="35"/>
      <c r="E217" s="36"/>
      <c r="F217" s="24">
        <f t="shared" si="23"/>
        <v>0</v>
      </c>
      <c r="H217" s="32">
        <f t="shared" si="24"/>
        <v>0</v>
      </c>
      <c r="I217" s="32">
        <f t="shared" si="20"/>
        <v>0</v>
      </c>
      <c r="J217" s="37">
        <f t="shared" si="25"/>
        <v>2</v>
      </c>
      <c r="K217" s="32">
        <f t="shared" si="21"/>
        <v>0</v>
      </c>
      <c r="L217" s="32"/>
    </row>
    <row r="218" spans="1:12" x14ac:dyDescent="0.3">
      <c r="A218" s="22">
        <f t="shared" si="22"/>
        <v>0</v>
      </c>
      <c r="B218" s="35"/>
      <c r="C218" s="35"/>
      <c r="D218" s="35"/>
      <c r="E218" s="36"/>
      <c r="F218" s="24">
        <f t="shared" si="23"/>
        <v>0</v>
      </c>
      <c r="H218" s="32">
        <f t="shared" si="24"/>
        <v>0</v>
      </c>
      <c r="I218" s="32">
        <f t="shared" si="20"/>
        <v>0</v>
      </c>
      <c r="J218" s="37">
        <f t="shared" si="25"/>
        <v>2</v>
      </c>
      <c r="K218" s="32">
        <f t="shared" si="21"/>
        <v>0</v>
      </c>
      <c r="L218" s="32"/>
    </row>
    <row r="219" spans="1:12" x14ac:dyDescent="0.3">
      <c r="A219" s="22">
        <f t="shared" si="22"/>
        <v>0</v>
      </c>
      <c r="B219" s="35"/>
      <c r="C219" s="35"/>
      <c r="D219" s="35"/>
      <c r="E219" s="36"/>
      <c r="F219" s="24">
        <f t="shared" si="23"/>
        <v>0</v>
      </c>
      <c r="H219" s="32">
        <f t="shared" si="24"/>
        <v>0</v>
      </c>
      <c r="I219" s="32">
        <f t="shared" si="20"/>
        <v>0</v>
      </c>
      <c r="J219" s="37">
        <f t="shared" si="25"/>
        <v>2</v>
      </c>
      <c r="K219" s="32">
        <f t="shared" si="21"/>
        <v>0</v>
      </c>
      <c r="L219" s="32"/>
    </row>
    <row r="220" spans="1:12" x14ac:dyDescent="0.3">
      <c r="A220" s="22">
        <f t="shared" si="22"/>
        <v>0</v>
      </c>
      <c r="B220" s="35"/>
      <c r="C220" s="35"/>
      <c r="D220" s="35"/>
      <c r="E220" s="36"/>
      <c r="F220" s="24">
        <f t="shared" si="23"/>
        <v>0</v>
      </c>
      <c r="H220" s="32">
        <f t="shared" si="24"/>
        <v>0</v>
      </c>
      <c r="I220" s="32">
        <f t="shared" si="20"/>
        <v>0</v>
      </c>
      <c r="J220" s="37">
        <f t="shared" si="25"/>
        <v>2</v>
      </c>
      <c r="K220" s="32">
        <f t="shared" si="21"/>
        <v>0</v>
      </c>
      <c r="L220" s="32"/>
    </row>
    <row r="221" spans="1:12" x14ac:dyDescent="0.3">
      <c r="A221" s="22">
        <f t="shared" si="22"/>
        <v>0</v>
      </c>
      <c r="B221" s="35"/>
      <c r="C221" s="35"/>
      <c r="D221" s="35"/>
      <c r="E221" s="36"/>
      <c r="F221" s="24">
        <f t="shared" si="23"/>
        <v>0</v>
      </c>
      <c r="H221" s="32">
        <f t="shared" si="24"/>
        <v>0</v>
      </c>
      <c r="I221" s="32">
        <f t="shared" si="20"/>
        <v>0</v>
      </c>
      <c r="J221" s="37">
        <f t="shared" si="25"/>
        <v>2</v>
      </c>
      <c r="K221" s="32">
        <f t="shared" si="21"/>
        <v>0</v>
      </c>
      <c r="L221" s="32"/>
    </row>
    <row r="222" spans="1:12" x14ac:dyDescent="0.3">
      <c r="A222" s="22">
        <f t="shared" si="22"/>
        <v>0</v>
      </c>
      <c r="B222" s="35"/>
      <c r="C222" s="35"/>
      <c r="D222" s="35"/>
      <c r="E222" s="36"/>
      <c r="F222" s="24">
        <f t="shared" si="23"/>
        <v>0</v>
      </c>
      <c r="H222" s="32">
        <f t="shared" si="24"/>
        <v>0</v>
      </c>
      <c r="I222" s="32">
        <f t="shared" si="20"/>
        <v>0</v>
      </c>
      <c r="J222" s="37">
        <f t="shared" si="25"/>
        <v>2</v>
      </c>
      <c r="K222" s="32">
        <f t="shared" si="21"/>
        <v>0</v>
      </c>
      <c r="L222" s="32"/>
    </row>
    <row r="223" spans="1:12" x14ac:dyDescent="0.3">
      <c r="A223" s="22">
        <f t="shared" si="22"/>
        <v>0</v>
      </c>
      <c r="B223" s="35"/>
      <c r="C223" s="35"/>
      <c r="D223" s="35"/>
      <c r="E223" s="36"/>
      <c r="F223" s="24">
        <f t="shared" si="23"/>
        <v>0</v>
      </c>
      <c r="H223" s="32">
        <f t="shared" si="24"/>
        <v>0</v>
      </c>
      <c r="I223" s="32">
        <f t="shared" si="20"/>
        <v>0</v>
      </c>
      <c r="J223" s="37">
        <f t="shared" si="25"/>
        <v>2</v>
      </c>
      <c r="K223" s="32">
        <f t="shared" si="21"/>
        <v>0</v>
      </c>
      <c r="L223" s="32"/>
    </row>
    <row r="224" spans="1:12" x14ac:dyDescent="0.3">
      <c r="A224" s="22">
        <f t="shared" si="22"/>
        <v>0</v>
      </c>
      <c r="B224" s="35"/>
      <c r="C224" s="35"/>
      <c r="D224" s="35"/>
      <c r="E224" s="36"/>
      <c r="F224" s="24">
        <f t="shared" si="23"/>
        <v>0</v>
      </c>
      <c r="H224" s="32">
        <f t="shared" si="24"/>
        <v>0</v>
      </c>
      <c r="I224" s="32">
        <f t="shared" si="20"/>
        <v>0</v>
      </c>
      <c r="J224" s="37">
        <f t="shared" si="25"/>
        <v>2</v>
      </c>
      <c r="K224" s="32">
        <f t="shared" si="21"/>
        <v>0</v>
      </c>
      <c r="L224" s="32"/>
    </row>
    <row r="225" spans="1:12" x14ac:dyDescent="0.3">
      <c r="A225" s="22">
        <f t="shared" si="22"/>
        <v>0</v>
      </c>
      <c r="B225" s="35"/>
      <c r="C225" s="35"/>
      <c r="D225" s="35"/>
      <c r="E225" s="36"/>
      <c r="F225" s="24">
        <f t="shared" si="23"/>
        <v>0</v>
      </c>
      <c r="H225" s="32">
        <f t="shared" si="24"/>
        <v>0</v>
      </c>
      <c r="I225" s="32">
        <f t="shared" si="20"/>
        <v>0</v>
      </c>
      <c r="J225" s="37">
        <f t="shared" si="25"/>
        <v>2</v>
      </c>
      <c r="K225" s="32">
        <f t="shared" si="21"/>
        <v>0</v>
      </c>
      <c r="L225" s="32"/>
    </row>
    <row r="226" spans="1:12" x14ac:dyDescent="0.3">
      <c r="A226" s="22">
        <f t="shared" si="22"/>
        <v>0</v>
      </c>
      <c r="B226" s="35"/>
      <c r="C226" s="35"/>
      <c r="D226" s="35"/>
      <c r="E226" s="36"/>
      <c r="F226" s="24">
        <f t="shared" si="23"/>
        <v>0</v>
      </c>
      <c r="H226" s="32">
        <f t="shared" si="24"/>
        <v>0</v>
      </c>
      <c r="I226" s="32">
        <f t="shared" si="20"/>
        <v>0</v>
      </c>
      <c r="J226" s="37">
        <f t="shared" si="25"/>
        <v>2</v>
      </c>
      <c r="K226" s="32">
        <f t="shared" si="21"/>
        <v>0</v>
      </c>
      <c r="L226" s="32"/>
    </row>
    <row r="229" spans="1:12" ht="15.6" x14ac:dyDescent="0.3">
      <c r="A229" s="9" t="s">
        <v>120</v>
      </c>
      <c r="F229" s="29">
        <f>SUM(E233:E250)</f>
        <v>0</v>
      </c>
    </row>
    <row r="230" spans="1:12" ht="26.25" customHeight="1" x14ac:dyDescent="0.3">
      <c r="A230" s="9"/>
      <c r="B230" s="56" t="s">
        <v>48</v>
      </c>
      <c r="C230" s="56"/>
      <c r="D230" s="56"/>
      <c r="E230" s="56"/>
      <c r="F230" s="30"/>
    </row>
    <row r="232" spans="1:12" ht="15.6" x14ac:dyDescent="0.3">
      <c r="B232" s="58" t="s">
        <v>22</v>
      </c>
      <c r="C232" s="59"/>
      <c r="D232" s="21" t="s">
        <v>39</v>
      </c>
      <c r="E232" s="21" t="s">
        <v>9</v>
      </c>
    </row>
    <row r="233" spans="1:12" x14ac:dyDescent="0.3">
      <c r="A233" s="22">
        <f>IF(D233&gt;0,1,)</f>
        <v>0</v>
      </c>
      <c r="B233" s="63"/>
      <c r="C233" s="64"/>
      <c r="D233" s="38"/>
      <c r="E233" s="39">
        <f>I233*K233</f>
        <v>0</v>
      </c>
      <c r="I233" s="32">
        <f>IF(D233&gt;0,IF(D233&lt;6001,0.5,IF(D233&lt;18001,2,J233)),0)</f>
        <v>0</v>
      </c>
      <c r="J233" s="40">
        <f>IF(INT((D233-1)/6000+2)&gt;25, 25, INT((D233-1)/6000+2))/2</f>
        <v>0.5</v>
      </c>
      <c r="K233" s="32">
        <f>IF(B233=$N$198,1,IF(B233=$N$199,0.2,0))</f>
        <v>0</v>
      </c>
    </row>
    <row r="234" spans="1:12" x14ac:dyDescent="0.3">
      <c r="A234" s="22">
        <f t="shared" ref="A234:A250" si="26">IF(D234&gt;0,A233+1,)</f>
        <v>0</v>
      </c>
      <c r="B234" s="63"/>
      <c r="C234" s="64"/>
      <c r="D234" s="38"/>
      <c r="E234" s="39">
        <f>I234*K234</f>
        <v>0</v>
      </c>
      <c r="I234" s="32">
        <f>IF(D234&gt;0,IF(D234&lt;6001,0.5,IF(D234&lt;18001,2,J234)),0)</f>
        <v>0</v>
      </c>
      <c r="J234" s="40">
        <f>IF(INT((D234-1)/6000+2)&gt;25, 25, INT((D234-1)/6000+2))/2</f>
        <v>0.5</v>
      </c>
      <c r="K234" s="32">
        <f>IF(B234=$N$198,1,IF(B234=$N$199,0.2,0))</f>
        <v>0</v>
      </c>
    </row>
    <row r="235" spans="1:12" x14ac:dyDescent="0.3">
      <c r="A235" s="22">
        <f t="shared" si="26"/>
        <v>0</v>
      </c>
      <c r="B235" s="63"/>
      <c r="C235" s="64"/>
      <c r="D235" s="38"/>
      <c r="E235" s="39">
        <f>I235*K235</f>
        <v>0</v>
      </c>
      <c r="I235" s="32">
        <f>IF(D235&gt;0,IF(D235&lt;6001,0.5,IF(D235&lt;18001,2,J235)),0)</f>
        <v>0</v>
      </c>
      <c r="J235" s="40">
        <f>IF(INT((D235-1)/6000+2)&gt;25, 25, INT((D235-1)/6000+2))/2</f>
        <v>0.5</v>
      </c>
      <c r="K235" s="32">
        <f>IF(B235=$N$198,1,IF(B235=$N$199,0.2,0))</f>
        <v>0</v>
      </c>
    </row>
    <row r="236" spans="1:12" x14ac:dyDescent="0.3">
      <c r="A236" s="22">
        <f t="shared" si="26"/>
        <v>0</v>
      </c>
      <c r="B236" s="63"/>
      <c r="C236" s="64"/>
      <c r="D236" s="38"/>
      <c r="E236" s="39">
        <f>I236*K236</f>
        <v>0</v>
      </c>
      <c r="I236" s="32">
        <f>IF(D236&gt;0,IF(D236&lt;6001,0.5,IF(D236&lt;18001,2,J236)),0)</f>
        <v>0</v>
      </c>
      <c r="J236" s="40">
        <f>IF(INT((D236-1)/6000+2)&gt;25, 25, INT((D236-1)/6000+2))/2</f>
        <v>0.5</v>
      </c>
      <c r="K236" s="32">
        <f>IF(B236=$N$198,1,IF(B236=$N$199,0.2,0))</f>
        <v>0</v>
      </c>
    </row>
    <row r="237" spans="1:12" x14ac:dyDescent="0.3">
      <c r="A237" s="22">
        <f t="shared" si="26"/>
        <v>0</v>
      </c>
      <c r="B237" s="63"/>
      <c r="C237" s="64"/>
      <c r="D237" s="38"/>
      <c r="E237" s="39">
        <f t="shared" ref="E237:E250" si="27">I237*K237</f>
        <v>0</v>
      </c>
      <c r="I237" s="32">
        <f t="shared" ref="I237:I250" si="28">IF(D237&gt;0,IF(D237&lt;6001,0.5,IF(D237&lt;18001,2,J237)),0)</f>
        <v>0</v>
      </c>
      <c r="J237" s="40">
        <f t="shared" ref="J237:J250" si="29">IF(INT((D237-1)/6000+2)&gt;25, 25, INT((D237-1)/6000+2))/2</f>
        <v>0.5</v>
      </c>
      <c r="K237" s="32">
        <f t="shared" ref="K237:K250" si="30">IF(B237=$N$198,1,IF(B237=$N$199,0.2,0))</f>
        <v>0</v>
      </c>
    </row>
    <row r="238" spans="1:12" x14ac:dyDescent="0.3">
      <c r="A238" s="22">
        <f t="shared" si="26"/>
        <v>0</v>
      </c>
      <c r="B238" s="63"/>
      <c r="C238" s="64"/>
      <c r="D238" s="38"/>
      <c r="E238" s="39">
        <f t="shared" si="27"/>
        <v>0</v>
      </c>
      <c r="I238" s="32">
        <f t="shared" si="28"/>
        <v>0</v>
      </c>
      <c r="J238" s="40">
        <f t="shared" si="29"/>
        <v>0.5</v>
      </c>
      <c r="K238" s="32">
        <f t="shared" si="30"/>
        <v>0</v>
      </c>
    </row>
    <row r="239" spans="1:12" x14ac:dyDescent="0.3">
      <c r="A239" s="22">
        <f t="shared" si="26"/>
        <v>0</v>
      </c>
      <c r="B239" s="63"/>
      <c r="C239" s="64"/>
      <c r="D239" s="38"/>
      <c r="E239" s="39">
        <f t="shared" si="27"/>
        <v>0</v>
      </c>
      <c r="I239" s="32">
        <f t="shared" si="28"/>
        <v>0</v>
      </c>
      <c r="J239" s="40">
        <f t="shared" si="29"/>
        <v>0.5</v>
      </c>
      <c r="K239" s="32">
        <f t="shared" si="30"/>
        <v>0</v>
      </c>
    </row>
    <row r="240" spans="1:12" x14ac:dyDescent="0.3">
      <c r="A240" s="22">
        <f t="shared" si="26"/>
        <v>0</v>
      </c>
      <c r="B240" s="63"/>
      <c r="C240" s="64"/>
      <c r="D240" s="38"/>
      <c r="E240" s="39">
        <f t="shared" si="27"/>
        <v>0</v>
      </c>
      <c r="I240" s="32">
        <f t="shared" si="28"/>
        <v>0</v>
      </c>
      <c r="J240" s="40">
        <f t="shared" si="29"/>
        <v>0.5</v>
      </c>
      <c r="K240" s="32">
        <f t="shared" si="30"/>
        <v>0</v>
      </c>
    </row>
    <row r="241" spans="1:11" x14ac:dyDescent="0.3">
      <c r="A241" s="22">
        <f t="shared" si="26"/>
        <v>0</v>
      </c>
      <c r="B241" s="63"/>
      <c r="C241" s="64"/>
      <c r="D241" s="38"/>
      <c r="E241" s="39">
        <f t="shared" si="27"/>
        <v>0</v>
      </c>
      <c r="I241" s="32">
        <f t="shared" si="28"/>
        <v>0</v>
      </c>
      <c r="J241" s="40">
        <f t="shared" si="29"/>
        <v>0.5</v>
      </c>
      <c r="K241" s="32">
        <f t="shared" si="30"/>
        <v>0</v>
      </c>
    </row>
    <row r="242" spans="1:11" x14ac:dyDescent="0.3">
      <c r="A242" s="22">
        <f t="shared" si="26"/>
        <v>0</v>
      </c>
      <c r="B242" s="63"/>
      <c r="C242" s="64"/>
      <c r="D242" s="38"/>
      <c r="E242" s="39">
        <f t="shared" si="27"/>
        <v>0</v>
      </c>
      <c r="I242" s="32">
        <f t="shared" si="28"/>
        <v>0</v>
      </c>
      <c r="J242" s="40">
        <f t="shared" si="29"/>
        <v>0.5</v>
      </c>
      <c r="K242" s="32">
        <f t="shared" si="30"/>
        <v>0</v>
      </c>
    </row>
    <row r="243" spans="1:11" x14ac:dyDescent="0.3">
      <c r="A243" s="22">
        <f t="shared" si="26"/>
        <v>0</v>
      </c>
      <c r="B243" s="63"/>
      <c r="C243" s="64"/>
      <c r="D243" s="38"/>
      <c r="E243" s="39">
        <f t="shared" si="27"/>
        <v>0</v>
      </c>
      <c r="I243" s="32">
        <f t="shared" si="28"/>
        <v>0</v>
      </c>
      <c r="J243" s="40">
        <f t="shared" si="29"/>
        <v>0.5</v>
      </c>
      <c r="K243" s="32">
        <f t="shared" si="30"/>
        <v>0</v>
      </c>
    </row>
    <row r="244" spans="1:11" x14ac:dyDescent="0.3">
      <c r="A244" s="22">
        <f t="shared" si="26"/>
        <v>0</v>
      </c>
      <c r="B244" s="63"/>
      <c r="C244" s="64"/>
      <c r="D244" s="38"/>
      <c r="E244" s="39">
        <f t="shared" si="27"/>
        <v>0</v>
      </c>
      <c r="I244" s="32">
        <f t="shared" si="28"/>
        <v>0</v>
      </c>
      <c r="J244" s="40">
        <f t="shared" si="29"/>
        <v>0.5</v>
      </c>
      <c r="K244" s="32">
        <f t="shared" si="30"/>
        <v>0</v>
      </c>
    </row>
    <row r="245" spans="1:11" x14ac:dyDescent="0.3">
      <c r="A245" s="22">
        <f t="shared" si="26"/>
        <v>0</v>
      </c>
      <c r="B245" s="63"/>
      <c r="C245" s="64"/>
      <c r="D245" s="38"/>
      <c r="E245" s="39">
        <f t="shared" si="27"/>
        <v>0</v>
      </c>
      <c r="I245" s="32">
        <f t="shared" si="28"/>
        <v>0</v>
      </c>
      <c r="J245" s="40">
        <f t="shared" si="29"/>
        <v>0.5</v>
      </c>
      <c r="K245" s="32">
        <f t="shared" si="30"/>
        <v>0</v>
      </c>
    </row>
    <row r="246" spans="1:11" x14ac:dyDescent="0.3">
      <c r="A246" s="22">
        <f t="shared" si="26"/>
        <v>0</v>
      </c>
      <c r="B246" s="63"/>
      <c r="C246" s="64"/>
      <c r="D246" s="38"/>
      <c r="E246" s="39">
        <f t="shared" si="27"/>
        <v>0</v>
      </c>
      <c r="I246" s="32">
        <f t="shared" si="28"/>
        <v>0</v>
      </c>
      <c r="J246" s="40">
        <f t="shared" si="29"/>
        <v>0.5</v>
      </c>
      <c r="K246" s="32">
        <f t="shared" si="30"/>
        <v>0</v>
      </c>
    </row>
    <row r="247" spans="1:11" x14ac:dyDescent="0.3">
      <c r="A247" s="22">
        <f t="shared" si="26"/>
        <v>0</v>
      </c>
      <c r="B247" s="63"/>
      <c r="C247" s="64"/>
      <c r="D247" s="38"/>
      <c r="E247" s="39">
        <f t="shared" si="27"/>
        <v>0</v>
      </c>
      <c r="I247" s="32">
        <f t="shared" si="28"/>
        <v>0</v>
      </c>
      <c r="J247" s="40">
        <f t="shared" si="29"/>
        <v>0.5</v>
      </c>
      <c r="K247" s="32">
        <f t="shared" si="30"/>
        <v>0</v>
      </c>
    </row>
    <row r="248" spans="1:11" x14ac:dyDescent="0.3">
      <c r="A248" s="22">
        <f t="shared" si="26"/>
        <v>0</v>
      </c>
      <c r="B248" s="63"/>
      <c r="C248" s="64"/>
      <c r="D248" s="38"/>
      <c r="E248" s="39">
        <f t="shared" si="27"/>
        <v>0</v>
      </c>
      <c r="I248" s="32">
        <f t="shared" si="28"/>
        <v>0</v>
      </c>
      <c r="J248" s="40">
        <f t="shared" si="29"/>
        <v>0.5</v>
      </c>
      <c r="K248" s="32">
        <f t="shared" si="30"/>
        <v>0</v>
      </c>
    </row>
    <row r="249" spans="1:11" x14ac:dyDescent="0.3">
      <c r="A249" s="22">
        <f t="shared" si="26"/>
        <v>0</v>
      </c>
      <c r="B249" s="63"/>
      <c r="C249" s="64"/>
      <c r="D249" s="38"/>
      <c r="E249" s="39">
        <f t="shared" si="27"/>
        <v>0</v>
      </c>
      <c r="I249" s="32">
        <f t="shared" si="28"/>
        <v>0</v>
      </c>
      <c r="J249" s="40">
        <f t="shared" si="29"/>
        <v>0.5</v>
      </c>
      <c r="K249" s="32">
        <f t="shared" si="30"/>
        <v>0</v>
      </c>
    </row>
    <row r="250" spans="1:11" x14ac:dyDescent="0.3">
      <c r="A250" s="22">
        <f t="shared" si="26"/>
        <v>0</v>
      </c>
      <c r="B250" s="63"/>
      <c r="C250" s="64"/>
      <c r="D250" s="38"/>
      <c r="E250" s="39">
        <f t="shared" si="27"/>
        <v>0</v>
      </c>
      <c r="I250" s="32">
        <f t="shared" si="28"/>
        <v>0</v>
      </c>
      <c r="J250" s="40">
        <f t="shared" si="29"/>
        <v>0.5</v>
      </c>
      <c r="K250" s="32">
        <f t="shared" si="30"/>
        <v>0</v>
      </c>
    </row>
    <row r="252" spans="1:11" ht="15.6" x14ac:dyDescent="0.3">
      <c r="A252" s="9" t="s">
        <v>121</v>
      </c>
      <c r="F252" s="29">
        <f>SUM(D256:D261)</f>
        <v>0</v>
      </c>
    </row>
    <row r="253" spans="1:11" ht="38.25" customHeight="1" x14ac:dyDescent="0.3">
      <c r="A253" s="9"/>
      <c r="B253" s="62" t="s">
        <v>50</v>
      </c>
      <c r="C253" s="62"/>
      <c r="D253" s="62"/>
      <c r="E253" s="62"/>
      <c r="F253" s="30"/>
    </row>
    <row r="255" spans="1:11" ht="15.6" x14ac:dyDescent="0.3">
      <c r="B255" s="58" t="s">
        <v>23</v>
      </c>
      <c r="C255" s="59"/>
      <c r="D255" s="21" t="s">
        <v>9</v>
      </c>
    </row>
    <row r="256" spans="1:11" x14ac:dyDescent="0.3">
      <c r="A256" s="22">
        <f>IF(B256&gt;0,1,)</f>
        <v>0</v>
      </c>
      <c r="B256" s="60"/>
      <c r="C256" s="61"/>
      <c r="D256" s="24">
        <f t="shared" ref="D256:D261" si="31">IF(B256=$I$256,8,IF(B256=$I$257,4,0))</f>
        <v>0</v>
      </c>
      <c r="I256" s="32" t="s">
        <v>51</v>
      </c>
    </row>
    <row r="257" spans="1:12" x14ac:dyDescent="0.3">
      <c r="A257" s="22">
        <f>IF(B257&gt;0,A256+1,)</f>
        <v>0</v>
      </c>
      <c r="B257" s="60"/>
      <c r="C257" s="61"/>
      <c r="D257" s="24">
        <f t="shared" si="31"/>
        <v>0</v>
      </c>
      <c r="I257" s="32" t="s">
        <v>25</v>
      </c>
    </row>
    <row r="258" spans="1:12" x14ac:dyDescent="0.3">
      <c r="A258" s="22">
        <f>IF(B258&gt;0,A257+1,)</f>
        <v>0</v>
      </c>
      <c r="B258" s="60"/>
      <c r="C258" s="61"/>
      <c r="D258" s="24">
        <f t="shared" si="31"/>
        <v>0</v>
      </c>
    </row>
    <row r="259" spans="1:12" x14ac:dyDescent="0.3">
      <c r="A259" s="22">
        <f>IF(B259&gt;0,A258+1,)</f>
        <v>0</v>
      </c>
      <c r="B259" s="60"/>
      <c r="C259" s="61"/>
      <c r="D259" s="24">
        <f t="shared" si="31"/>
        <v>0</v>
      </c>
    </row>
    <row r="260" spans="1:12" x14ac:dyDescent="0.3">
      <c r="A260" s="22">
        <f>IF(B260&gt;0,A259+1,)</f>
        <v>0</v>
      </c>
      <c r="B260" s="60"/>
      <c r="C260" s="61"/>
      <c r="D260" s="24">
        <f t="shared" si="31"/>
        <v>0</v>
      </c>
    </row>
    <row r="261" spans="1:12" x14ac:dyDescent="0.3">
      <c r="A261" s="22">
        <f>IF(B261&gt;0,A260+1,)</f>
        <v>0</v>
      </c>
      <c r="B261" s="60"/>
      <c r="C261" s="61"/>
      <c r="D261" s="24">
        <f t="shared" si="31"/>
        <v>0</v>
      </c>
    </row>
    <row r="262" spans="1:12" x14ac:dyDescent="0.3">
      <c r="B262" s="5"/>
      <c r="C262" s="6"/>
    </row>
    <row r="263" spans="1:12" ht="15.6" x14ac:dyDescent="0.3">
      <c r="A263" s="9" t="s">
        <v>122</v>
      </c>
      <c r="F263" s="29">
        <f>SUM(D267:D276)</f>
        <v>0</v>
      </c>
    </row>
    <row r="264" spans="1:12" ht="15.6" x14ac:dyDescent="0.3">
      <c r="A264" s="9"/>
      <c r="B264" s="56" t="s">
        <v>53</v>
      </c>
      <c r="C264" s="56"/>
      <c r="D264" s="56"/>
      <c r="E264" s="56"/>
      <c r="F264" s="30"/>
    </row>
    <row r="266" spans="1:12" ht="15.6" x14ac:dyDescent="0.3">
      <c r="B266" s="21" t="s">
        <v>54</v>
      </c>
      <c r="C266" s="21" t="s">
        <v>55</v>
      </c>
      <c r="D266" s="21" t="s">
        <v>9</v>
      </c>
    </row>
    <row r="267" spans="1:12" x14ac:dyDescent="0.3">
      <c r="A267" s="22">
        <f>IF(B267&gt;0,1,)</f>
        <v>0</v>
      </c>
      <c r="B267" s="41"/>
      <c r="C267" s="42"/>
      <c r="D267" s="43">
        <f>H267*I267</f>
        <v>0</v>
      </c>
      <c r="H267" s="32">
        <f>IF(B267=$K$267,15,IF(B267=$K$268,12,0))</f>
        <v>0</v>
      </c>
      <c r="I267" s="32">
        <f>IF(C267=$L$268,0.8,IF(C267=$L$269,0.6,1))</f>
        <v>1</v>
      </c>
      <c r="K267" s="32" t="s">
        <v>56</v>
      </c>
      <c r="L267" s="32" t="s">
        <v>57</v>
      </c>
    </row>
    <row r="268" spans="1:12" x14ac:dyDescent="0.3">
      <c r="A268" s="22">
        <f>IF(B268&gt;0,A267+1,)</f>
        <v>0</v>
      </c>
      <c r="B268" s="41"/>
      <c r="C268" s="42"/>
      <c r="D268" s="43">
        <f>H268*I268</f>
        <v>0</v>
      </c>
      <c r="H268" s="32">
        <f>IF(B268=$K$267,15,IF(B268=$K$268,12,0))</f>
        <v>0</v>
      </c>
      <c r="I268" s="32">
        <f>IF(C268=$L$268,0.8,IF(C268=$L$269,0.6,1))</f>
        <v>1</v>
      </c>
      <c r="K268" s="32" t="s">
        <v>58</v>
      </c>
      <c r="L268" s="32" t="s">
        <v>59</v>
      </c>
    </row>
    <row r="269" spans="1:12" x14ac:dyDescent="0.3">
      <c r="A269" s="22">
        <f t="shared" ref="A269:A276" si="32">IF(B269&gt;0,A268+1,)</f>
        <v>0</v>
      </c>
      <c r="B269" s="41"/>
      <c r="C269" s="42"/>
      <c r="D269" s="43">
        <f t="shared" ref="D269:D276" si="33">H269*I269</f>
        <v>0</v>
      </c>
      <c r="H269" s="32">
        <f t="shared" ref="H269:H276" si="34">IF(B269=$K$267,15,IF(B269=$K$268,12,0))</f>
        <v>0</v>
      </c>
      <c r="I269" s="32">
        <f t="shared" ref="I269:I276" si="35">IF(C269=$L$268,0.8,IF(C269=$L$269,0.6,1))</f>
        <v>1</v>
      </c>
      <c r="L269" s="32" t="s">
        <v>60</v>
      </c>
    </row>
    <row r="270" spans="1:12" x14ac:dyDescent="0.3">
      <c r="A270" s="22">
        <f t="shared" si="32"/>
        <v>0</v>
      </c>
      <c r="B270" s="41"/>
      <c r="C270" s="42"/>
      <c r="D270" s="43">
        <f t="shared" si="33"/>
        <v>0</v>
      </c>
      <c r="H270" s="32">
        <f t="shared" si="34"/>
        <v>0</v>
      </c>
      <c r="I270" s="32">
        <f t="shared" si="35"/>
        <v>1</v>
      </c>
      <c r="L270" s="32"/>
    </row>
    <row r="271" spans="1:12" x14ac:dyDescent="0.3">
      <c r="A271" s="22">
        <f t="shared" si="32"/>
        <v>0</v>
      </c>
      <c r="B271" s="41"/>
      <c r="C271" s="42"/>
      <c r="D271" s="43">
        <f t="shared" si="33"/>
        <v>0</v>
      </c>
      <c r="H271" s="32">
        <f t="shared" si="34"/>
        <v>0</v>
      </c>
      <c r="I271" s="32">
        <f t="shared" si="35"/>
        <v>1</v>
      </c>
      <c r="L271" s="32"/>
    </row>
    <row r="272" spans="1:12" x14ac:dyDescent="0.3">
      <c r="A272" s="22">
        <f t="shared" si="32"/>
        <v>0</v>
      </c>
      <c r="B272" s="41"/>
      <c r="C272" s="42"/>
      <c r="D272" s="43">
        <f t="shared" si="33"/>
        <v>0</v>
      </c>
      <c r="H272" s="32">
        <f t="shared" si="34"/>
        <v>0</v>
      </c>
      <c r="I272" s="32">
        <f t="shared" si="35"/>
        <v>1</v>
      </c>
      <c r="L272" s="32"/>
    </row>
    <row r="273" spans="1:12" x14ac:dyDescent="0.3">
      <c r="A273" s="22">
        <f t="shared" si="32"/>
        <v>0</v>
      </c>
      <c r="B273" s="41"/>
      <c r="C273" s="42"/>
      <c r="D273" s="43">
        <f t="shared" si="33"/>
        <v>0</v>
      </c>
      <c r="H273" s="32">
        <f t="shared" si="34"/>
        <v>0</v>
      </c>
      <c r="I273" s="32">
        <f t="shared" si="35"/>
        <v>1</v>
      </c>
      <c r="L273" s="32"/>
    </row>
    <row r="274" spans="1:12" x14ac:dyDescent="0.3">
      <c r="A274" s="22">
        <f t="shared" si="32"/>
        <v>0</v>
      </c>
      <c r="B274" s="41"/>
      <c r="C274" s="42"/>
      <c r="D274" s="43">
        <f t="shared" si="33"/>
        <v>0</v>
      </c>
      <c r="H274" s="32">
        <f t="shared" si="34"/>
        <v>0</v>
      </c>
      <c r="I274" s="32">
        <f t="shared" si="35"/>
        <v>1</v>
      </c>
      <c r="L274" s="32"/>
    </row>
    <row r="275" spans="1:12" x14ac:dyDescent="0.3">
      <c r="A275" s="22">
        <f t="shared" si="32"/>
        <v>0</v>
      </c>
      <c r="B275" s="41"/>
      <c r="C275" s="42"/>
      <c r="D275" s="43">
        <f t="shared" si="33"/>
        <v>0</v>
      </c>
      <c r="H275" s="32">
        <f t="shared" si="34"/>
        <v>0</v>
      </c>
      <c r="I275" s="32">
        <f t="shared" si="35"/>
        <v>1</v>
      </c>
    </row>
    <row r="276" spans="1:12" x14ac:dyDescent="0.3">
      <c r="A276" s="22">
        <f t="shared" si="32"/>
        <v>0</v>
      </c>
      <c r="B276" s="41"/>
      <c r="C276" s="42"/>
      <c r="D276" s="43">
        <f t="shared" si="33"/>
        <v>0</v>
      </c>
      <c r="H276" s="32">
        <f t="shared" si="34"/>
        <v>0</v>
      </c>
      <c r="I276" s="32">
        <f t="shared" si="35"/>
        <v>1</v>
      </c>
    </row>
    <row r="277" spans="1:12" x14ac:dyDescent="0.3">
      <c r="D277" s="32"/>
      <c r="E277" s="32"/>
      <c r="F277" s="44"/>
    </row>
    <row r="279" spans="1:12" ht="15.6" x14ac:dyDescent="0.3">
      <c r="A279" s="9" t="s">
        <v>123</v>
      </c>
      <c r="F279" s="29">
        <f>SUM(D283:D287)</f>
        <v>0</v>
      </c>
    </row>
    <row r="280" spans="1:12" ht="15.6" x14ac:dyDescent="0.3">
      <c r="A280" s="9"/>
      <c r="B280" s="56" t="s">
        <v>62</v>
      </c>
      <c r="C280" s="56"/>
      <c r="D280" s="56"/>
      <c r="E280" s="56"/>
      <c r="F280" s="30"/>
    </row>
    <row r="282" spans="1:12" ht="15.6" x14ac:dyDescent="0.3">
      <c r="B282" s="58" t="s">
        <v>63</v>
      </c>
      <c r="C282" s="59"/>
      <c r="D282" s="21" t="s">
        <v>9</v>
      </c>
    </row>
    <row r="283" spans="1:12" x14ac:dyDescent="0.3">
      <c r="A283" s="22">
        <f>IF(B283&gt;0,1,)</f>
        <v>0</v>
      </c>
      <c r="B283" s="54"/>
      <c r="C283" s="55"/>
      <c r="D283" s="43">
        <f>G283</f>
        <v>0</v>
      </c>
      <c r="G283" s="45">
        <f>IF(B283&gt;0,IF(INT((B283-1)/1000)+1&gt;25,25,INT((B283-1)/1000)+1),0)</f>
        <v>0</v>
      </c>
      <c r="H283" s="32"/>
    </row>
    <row r="284" spans="1:12" x14ac:dyDescent="0.3">
      <c r="A284" s="22">
        <f>IF(B284&gt;0,A283+1,)</f>
        <v>0</v>
      </c>
      <c r="B284" s="54"/>
      <c r="C284" s="55"/>
      <c r="D284" s="43">
        <f>G284</f>
        <v>0</v>
      </c>
      <c r="G284" s="45">
        <f>IF(B284&gt;0,IF(INT((B284-1)/1000)+1&gt;25,25,INT((B284-1)/1000)+1),0)</f>
        <v>0</v>
      </c>
      <c r="H284" s="32"/>
    </row>
    <row r="285" spans="1:12" x14ac:dyDescent="0.3">
      <c r="A285" s="22">
        <f>IF(B285&gt;0,A284+1,)</f>
        <v>0</v>
      </c>
      <c r="B285" s="54"/>
      <c r="C285" s="55"/>
      <c r="D285" s="43">
        <f>G285</f>
        <v>0</v>
      </c>
      <c r="G285" s="45">
        <f>IF(B285&gt;0,IF(INT((B285-1)/1000)+1&gt;25,25,INT((B285-1)/1000)+1),0)</f>
        <v>0</v>
      </c>
      <c r="H285" s="32"/>
    </row>
    <row r="286" spans="1:12" x14ac:dyDescent="0.3">
      <c r="A286" s="22">
        <f>IF(B286&gt;0,A285+1,)</f>
        <v>0</v>
      </c>
      <c r="B286" s="54"/>
      <c r="C286" s="55"/>
      <c r="D286" s="43">
        <f>G286</f>
        <v>0</v>
      </c>
      <c r="G286" s="45">
        <f>IF(B286&gt;0,IF(INT((B286-1)/1000)+1&gt;25,25,INT((B286-1)/1000)+1),0)</f>
        <v>0</v>
      </c>
      <c r="H286" s="32"/>
    </row>
    <row r="287" spans="1:12" x14ac:dyDescent="0.3">
      <c r="A287" s="22">
        <f>IF(B287&gt;0,A286+1,)</f>
        <v>0</v>
      </c>
      <c r="B287" s="54"/>
      <c r="C287" s="55"/>
      <c r="D287" s="43">
        <f>G287</f>
        <v>0</v>
      </c>
      <c r="G287" s="45">
        <f>IF(B287&gt;0,IF(INT((B287-1)/1000)+1&gt;25,25,INT((B287-1)/1000)+1),0)</f>
        <v>0</v>
      </c>
      <c r="H287" s="32"/>
    </row>
    <row r="290" spans="1:6" ht="15.6" x14ac:dyDescent="0.3">
      <c r="A290" s="9" t="s">
        <v>124</v>
      </c>
      <c r="F290" s="29">
        <f>SUM(C294:C307)</f>
        <v>0</v>
      </c>
    </row>
    <row r="291" spans="1:6" ht="15" customHeight="1" x14ac:dyDescent="0.3">
      <c r="B291" s="56" t="s">
        <v>65</v>
      </c>
      <c r="C291" s="56"/>
      <c r="D291" s="56"/>
      <c r="E291" s="56"/>
    </row>
    <row r="293" spans="1:6" ht="15.6" x14ac:dyDescent="0.3">
      <c r="B293" s="21" t="s">
        <v>66</v>
      </c>
      <c r="C293" s="21" t="s">
        <v>9</v>
      </c>
    </row>
    <row r="294" spans="1:6" x14ac:dyDescent="0.3">
      <c r="A294" s="22">
        <f>IF(B294&gt;0,1,)</f>
        <v>0</v>
      </c>
      <c r="B294" s="46"/>
      <c r="C294" s="43">
        <f>B294</f>
        <v>0</v>
      </c>
    </row>
    <row r="295" spans="1:6" x14ac:dyDescent="0.3">
      <c r="A295" s="22">
        <f>IF(B295&gt;0,A294+1,)</f>
        <v>0</v>
      </c>
      <c r="B295" s="46"/>
      <c r="C295" s="43">
        <f>B295</f>
        <v>0</v>
      </c>
    </row>
    <row r="296" spans="1:6" x14ac:dyDescent="0.3">
      <c r="A296" s="22">
        <f t="shared" ref="A296:A307" si="36">IF(B296&gt;0,A295+1,)</f>
        <v>0</v>
      </c>
      <c r="B296" s="46"/>
      <c r="C296" s="43">
        <f t="shared" ref="C296:C307" si="37">B296</f>
        <v>0</v>
      </c>
    </row>
    <row r="297" spans="1:6" x14ac:dyDescent="0.3">
      <c r="A297" s="22">
        <f t="shared" si="36"/>
        <v>0</v>
      </c>
      <c r="B297" s="46"/>
      <c r="C297" s="43">
        <f t="shared" si="37"/>
        <v>0</v>
      </c>
    </row>
    <row r="298" spans="1:6" x14ac:dyDescent="0.3">
      <c r="A298" s="22">
        <f t="shared" si="36"/>
        <v>0</v>
      </c>
      <c r="B298" s="46"/>
      <c r="C298" s="43">
        <f t="shared" si="37"/>
        <v>0</v>
      </c>
    </row>
    <row r="299" spans="1:6" x14ac:dyDescent="0.3">
      <c r="A299" s="22">
        <f t="shared" si="36"/>
        <v>0</v>
      </c>
      <c r="B299" s="46"/>
      <c r="C299" s="43">
        <f t="shared" si="37"/>
        <v>0</v>
      </c>
    </row>
    <row r="300" spans="1:6" x14ac:dyDescent="0.3">
      <c r="A300" s="22">
        <f t="shared" si="36"/>
        <v>0</v>
      </c>
      <c r="B300" s="46"/>
      <c r="C300" s="43">
        <f t="shared" si="37"/>
        <v>0</v>
      </c>
    </row>
    <row r="301" spans="1:6" x14ac:dyDescent="0.3">
      <c r="A301" s="22">
        <f t="shared" si="36"/>
        <v>0</v>
      </c>
      <c r="B301" s="46"/>
      <c r="C301" s="43">
        <f t="shared" si="37"/>
        <v>0</v>
      </c>
    </row>
    <row r="302" spans="1:6" x14ac:dyDescent="0.3">
      <c r="A302" s="22">
        <f t="shared" si="36"/>
        <v>0</v>
      </c>
      <c r="B302" s="46"/>
      <c r="C302" s="43">
        <f t="shared" si="37"/>
        <v>0</v>
      </c>
    </row>
    <row r="303" spans="1:6" x14ac:dyDescent="0.3">
      <c r="A303" s="22">
        <f t="shared" si="36"/>
        <v>0</v>
      </c>
      <c r="B303" s="46"/>
      <c r="C303" s="43">
        <f t="shared" si="37"/>
        <v>0</v>
      </c>
    </row>
    <row r="304" spans="1:6" x14ac:dyDescent="0.3">
      <c r="A304" s="22">
        <f t="shared" si="36"/>
        <v>0</v>
      </c>
      <c r="B304" s="46"/>
      <c r="C304" s="43">
        <f t="shared" si="37"/>
        <v>0</v>
      </c>
    </row>
    <row r="305" spans="1:11" x14ac:dyDescent="0.3">
      <c r="A305" s="22">
        <f t="shared" si="36"/>
        <v>0</v>
      </c>
      <c r="B305" s="46"/>
      <c r="C305" s="43">
        <f t="shared" si="37"/>
        <v>0</v>
      </c>
    </row>
    <row r="306" spans="1:11" x14ac:dyDescent="0.3">
      <c r="A306" s="22">
        <f t="shared" si="36"/>
        <v>0</v>
      </c>
      <c r="B306" s="46"/>
      <c r="C306" s="43">
        <f t="shared" si="37"/>
        <v>0</v>
      </c>
    </row>
    <row r="307" spans="1:11" x14ac:dyDescent="0.3">
      <c r="A307" s="22">
        <f t="shared" si="36"/>
        <v>0</v>
      </c>
      <c r="B307" s="46"/>
      <c r="C307" s="43">
        <f t="shared" si="37"/>
        <v>0</v>
      </c>
    </row>
    <row r="308" spans="1:11" x14ac:dyDescent="0.3">
      <c r="A308" s="22"/>
    </row>
    <row r="310" spans="1:11" ht="15.6" x14ac:dyDescent="0.3">
      <c r="A310" s="9" t="s">
        <v>125</v>
      </c>
      <c r="B310" s="5"/>
      <c r="C310" s="6"/>
      <c r="D310" s="6"/>
      <c r="E310" s="6"/>
      <c r="F310" s="29">
        <f>IF(SUM(D314:D319)&gt;12,12,SUM(D314:D319))</f>
        <v>0</v>
      </c>
    </row>
    <row r="311" spans="1:11" ht="48" customHeight="1" x14ac:dyDescent="0.3">
      <c r="B311" s="57" t="s">
        <v>67</v>
      </c>
      <c r="C311" s="57"/>
      <c r="D311" s="57"/>
      <c r="E311" s="57"/>
    </row>
    <row r="313" spans="1:11" ht="15.6" x14ac:dyDescent="0.3">
      <c r="B313" s="58" t="s">
        <v>68</v>
      </c>
      <c r="C313" s="59"/>
      <c r="D313" s="21" t="s">
        <v>9</v>
      </c>
    </row>
    <row r="314" spans="1:11" x14ac:dyDescent="0.3">
      <c r="A314" s="22">
        <f>IF(B314&gt;0,1,)</f>
        <v>0</v>
      </c>
      <c r="B314" s="52"/>
      <c r="C314" s="53"/>
      <c r="D314" s="43">
        <f t="shared" ref="D314:D319" si="38">IF(B314=$K$314,4,IF(B314=$K$315,12,0))</f>
        <v>0</v>
      </c>
      <c r="K314" s="32" t="s">
        <v>69</v>
      </c>
    </row>
    <row r="315" spans="1:11" x14ac:dyDescent="0.3">
      <c r="A315" s="22">
        <f>IF(B315&gt;0,A314+1,)</f>
        <v>0</v>
      </c>
      <c r="B315" s="52"/>
      <c r="C315" s="53"/>
      <c r="D315" s="43">
        <f t="shared" si="38"/>
        <v>0</v>
      </c>
      <c r="K315" s="32" t="s">
        <v>70</v>
      </c>
    </row>
    <row r="316" spans="1:11" x14ac:dyDescent="0.3">
      <c r="A316" s="22">
        <f>IF(B316&gt;0,A315+1,)</f>
        <v>0</v>
      </c>
      <c r="B316" s="52"/>
      <c r="C316" s="53"/>
      <c r="D316" s="43">
        <f t="shared" si="38"/>
        <v>0</v>
      </c>
    </row>
    <row r="317" spans="1:11" x14ac:dyDescent="0.3">
      <c r="A317" s="22">
        <f>IF(B317&gt;0,A316+1,)</f>
        <v>0</v>
      </c>
      <c r="B317" s="52"/>
      <c r="C317" s="53"/>
      <c r="D317" s="43">
        <f t="shared" si="38"/>
        <v>0</v>
      </c>
    </row>
    <row r="318" spans="1:11" x14ac:dyDescent="0.3">
      <c r="A318" s="22">
        <f>IF(B318&gt;0,A317+1,)</f>
        <v>0</v>
      </c>
      <c r="B318" s="52"/>
      <c r="C318" s="53"/>
      <c r="D318" s="43">
        <f t="shared" si="38"/>
        <v>0</v>
      </c>
    </row>
    <row r="319" spans="1:11" x14ac:dyDescent="0.3">
      <c r="A319" s="22">
        <f>IF(B319&gt;0,A318+1,)</f>
        <v>0</v>
      </c>
      <c r="B319" s="52"/>
      <c r="C319" s="53"/>
      <c r="D319" s="43">
        <f t="shared" si="38"/>
        <v>0</v>
      </c>
    </row>
  </sheetData>
  <sheetProtection insertRows="0" deleteRows="0" selectLockedCells="1"/>
  <dataConsolidate/>
  <mergeCells count="85">
    <mergeCell ref="B319:C319"/>
    <mergeCell ref="B285:C285"/>
    <mergeCell ref="B286:C286"/>
    <mergeCell ref="B287:C287"/>
    <mergeCell ref="B291:E291"/>
    <mergeCell ref="B311:E311"/>
    <mergeCell ref="B313:C313"/>
    <mergeCell ref="B314:C314"/>
    <mergeCell ref="B315:C315"/>
    <mergeCell ref="B316:C316"/>
    <mergeCell ref="B317:C317"/>
    <mergeCell ref="B318:C318"/>
    <mergeCell ref="B284:C284"/>
    <mergeCell ref="B255:C255"/>
    <mergeCell ref="B256:C256"/>
    <mergeCell ref="B257:C257"/>
    <mergeCell ref="B258:C258"/>
    <mergeCell ref="B259:C259"/>
    <mergeCell ref="B260:C260"/>
    <mergeCell ref="B261:C261"/>
    <mergeCell ref="B264:E264"/>
    <mergeCell ref="B280:E280"/>
    <mergeCell ref="B282:C282"/>
    <mergeCell ref="B283:C283"/>
    <mergeCell ref="B253:E253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39:C239"/>
    <mergeCell ref="C191:E191"/>
    <mergeCell ref="C192:E192"/>
    <mergeCell ref="B195:E195"/>
    <mergeCell ref="B230:E230"/>
    <mergeCell ref="B232:C232"/>
    <mergeCell ref="B233:C233"/>
    <mergeCell ref="B234:C234"/>
    <mergeCell ref="B235:C235"/>
    <mergeCell ref="B236:C236"/>
    <mergeCell ref="B237:C237"/>
    <mergeCell ref="B238:C238"/>
    <mergeCell ref="C190:E190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78:E178"/>
    <mergeCell ref="B107:E107"/>
    <mergeCell ref="B108:E108"/>
    <mergeCell ref="B138:E138"/>
    <mergeCell ref="B169:E169"/>
    <mergeCell ref="C171:E171"/>
    <mergeCell ref="C172:E172"/>
    <mergeCell ref="C173:E173"/>
    <mergeCell ref="C174:E174"/>
    <mergeCell ref="C175:E175"/>
    <mergeCell ref="C176:E176"/>
    <mergeCell ref="C177:E177"/>
    <mergeCell ref="B106:E106"/>
    <mergeCell ref="B4:F4"/>
    <mergeCell ref="C6:E6"/>
    <mergeCell ref="C7:E7"/>
    <mergeCell ref="C8:E8"/>
    <mergeCell ref="B16:E16"/>
    <mergeCell ref="B17:E17"/>
    <mergeCell ref="B102:E102"/>
    <mergeCell ref="B103:E103"/>
    <mergeCell ref="B104:E104"/>
    <mergeCell ref="B105:E105"/>
    <mergeCell ref="F105:I105"/>
    <mergeCell ref="B10:E10"/>
  </mergeCells>
  <conditionalFormatting sqref="A314:A319 A256:A261 A283:A287 A111:A134 A141:A165 A172:A192 A198:A226 A233:A250 A267:A276 A294:A308 A10:A12">
    <cfRule type="cellIs" dxfId="14" priority="21" stopIfTrue="1" operator="greaterThan">
      <formula>0</formula>
    </cfRule>
    <cfRule type="cellIs" priority="22" stopIfTrue="1" operator="greaterThan">
      <formula>0</formula>
    </cfRule>
    <cfRule type="cellIs" dxfId="13" priority="23" stopIfTrue="1" operator="greaterThan">
      <formula>0</formula>
    </cfRule>
    <cfRule type="cellIs" dxfId="12" priority="24" stopIfTrue="1" operator="greaterThan">
      <formula>0</formula>
    </cfRule>
  </conditionalFormatting>
  <conditionalFormatting sqref="E111:E134">
    <cfRule type="cellIs" dxfId="11" priority="19" stopIfTrue="1" operator="greaterThan">
      <formula>0</formula>
    </cfRule>
    <cfRule type="cellIs" priority="20" stopIfTrue="1" operator="greaterThan">
      <formula>0</formula>
    </cfRule>
  </conditionalFormatting>
  <conditionalFormatting sqref="D141:D165 F172:F192 F198:F226 E233:E250 D256:D261 D267:D276 D283:D287 C294:C307 D314:D319">
    <cfRule type="cellIs" dxfId="10" priority="18" stopIfTrue="1" operator="greaterThan">
      <formula>0</formula>
    </cfRule>
  </conditionalFormatting>
  <conditionalFormatting sqref="A111:A134 A141:A165">
    <cfRule type="cellIs" dxfId="9" priority="14" stopIfTrue="1" operator="greaterThan">
      <formula>0</formula>
    </cfRule>
    <cfRule type="cellIs" priority="15" stopIfTrue="1" operator="greaterThan">
      <formula>0</formula>
    </cfRule>
    <cfRule type="cellIs" dxfId="8" priority="16" stopIfTrue="1" operator="greaterThan">
      <formula>0</formula>
    </cfRule>
    <cfRule type="cellIs" dxfId="7" priority="17" stopIfTrue="1" operator="greaterThan">
      <formula>0</formula>
    </cfRule>
  </conditionalFormatting>
  <conditionalFormatting sqref="E111:E134">
    <cfRule type="cellIs" dxfId="6" priority="12" stopIfTrue="1" operator="greaterThan">
      <formula>0</formula>
    </cfRule>
    <cfRule type="cellIs" priority="13" stopIfTrue="1" operator="greaterThan">
      <formula>0</formula>
    </cfRule>
  </conditionalFormatting>
  <conditionalFormatting sqref="D141:D165">
    <cfRule type="cellIs" dxfId="5" priority="11" stopIfTrue="1" operator="greaterThan">
      <formula>0</formula>
    </cfRule>
  </conditionalFormatting>
  <conditionalFormatting sqref="A20:A98">
    <cfRule type="cellIs" dxfId="4" priority="7" stopIfTrue="1" operator="greaterThan">
      <formula>0</formula>
    </cfRule>
    <cfRule type="cellIs" priority="8" stopIfTrue="1" operator="greaterThan">
      <formula>0</formula>
    </cfRule>
    <cfRule type="cellIs" dxfId="3" priority="9" stopIfTrue="1" operator="greaterThan">
      <formula>0</formula>
    </cfRule>
    <cfRule type="cellIs" dxfId="2" priority="10" stopIfTrue="1" operator="greaterThan">
      <formula>0</formula>
    </cfRule>
  </conditionalFormatting>
  <conditionalFormatting sqref="D20:D98"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dataValidations count="13">
    <dataValidation type="list" allowBlank="1" showInputMessage="1" showErrorMessage="1" sqref="B314:B319" xr:uid="{00000000-0002-0000-0200-000000000000}">
      <formula1>$K$314:$K$315</formula1>
    </dataValidation>
    <dataValidation type="list" allowBlank="1" showInputMessage="1" showErrorMessage="1" sqref="D111:D134 B141:B165" xr:uid="{00000000-0002-0000-0200-000001000000}">
      <formula1>$N$111:$N$113</formula1>
    </dataValidation>
    <dataValidation type="list" allowBlank="1" showInputMessage="1" showErrorMessage="1" sqref="B233:B250 B198:B226" xr:uid="{00000000-0002-0000-0200-000002000000}">
      <formula1>$N$198:$N$199</formula1>
    </dataValidation>
    <dataValidation type="list" allowBlank="1" showInputMessage="1" showErrorMessage="1" sqref="C198:C226" xr:uid="{00000000-0002-0000-0200-000003000000}">
      <formula1>$L$198:$L$200</formula1>
    </dataValidation>
    <dataValidation type="list" allowBlank="1" showInputMessage="1" showErrorMessage="1" sqref="D198:D226" xr:uid="{00000000-0002-0000-0200-000004000000}">
      <formula1>$M$198:$M$199</formula1>
    </dataValidation>
    <dataValidation type="list" allowBlank="1" showInputMessage="1" showErrorMessage="1" sqref="B256:B261" xr:uid="{00000000-0002-0000-0200-000005000000}">
      <formula1>$I$256:$I$257</formula1>
    </dataValidation>
    <dataValidation type="list" allowBlank="1" showInputMessage="1" showErrorMessage="1" sqref="B267:B276" xr:uid="{00000000-0002-0000-0200-000006000000}">
      <formula1>$K$267:$K$268</formula1>
    </dataValidation>
    <dataValidation type="list" allowBlank="1" showInputMessage="1" showErrorMessage="1" sqref="C267:C276" xr:uid="{00000000-0002-0000-0200-000007000000}">
      <formula1>$L$267:$L$269</formula1>
    </dataValidation>
    <dataValidation type="whole" allowBlank="1" showInputMessage="1" showErrorMessage="1" prompt="Máximo de 24 meses" sqref="B294:B307" xr:uid="{00000000-0002-0000-0200-000008000000}">
      <formula1>0</formula1>
      <formula2>24</formula2>
    </dataValidation>
    <dataValidation type="list" allowBlank="1" showInputMessage="1" showErrorMessage="1" sqref="C172:C192" xr:uid="{00000000-0002-0000-0200-000009000000}">
      <formula1>$N$172:$N$173</formula1>
    </dataValidation>
    <dataValidation type="list" allowBlank="1" showInputMessage="1" showErrorMessage="1" sqref="B172:B192" xr:uid="{00000000-0002-0000-0200-00000A000000}">
      <formula1>$M$172:$M$173</formula1>
    </dataValidation>
    <dataValidation type="list" allowBlank="1" showInputMessage="1" showErrorMessage="1" sqref="B20:B98" xr:uid="{00000000-0002-0000-0200-00000B000000}">
      <formula1>$M$20:$M$24</formula1>
    </dataValidation>
    <dataValidation type="list" allowBlank="1" showInputMessage="1" showErrorMessage="1" sqref="B111:B134" xr:uid="{00000000-0002-0000-0200-00000C000000}">
      <formula1>$M$111:$M$113</formula1>
    </dataValidation>
  </dataValidations>
  <pageMargins left="0.51181102362204722" right="0.68" top="0.51181102362204722" bottom="0.74803149606299213" header="0.31496062992125984" footer="0.31496062992125984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A. CIENCIAS EXPERIMENTALES</vt:lpstr>
      <vt:lpstr>B. CIENCIAS HUMANAS Y SOCIALES</vt:lpstr>
      <vt:lpstr>C. CIENCIAS HUMANAS Y SOCIALES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Fernández Raúl</dc:creator>
  <cp:lastModifiedBy>Raul</cp:lastModifiedBy>
  <dcterms:created xsi:type="dcterms:W3CDTF">2021-06-29T10:47:05Z</dcterms:created>
  <dcterms:modified xsi:type="dcterms:W3CDTF">2022-07-11T09:30:05Z</dcterms:modified>
</cp:coreProperties>
</file>